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codeName="ThisWorkbook" defaultThemeVersion="124226"/>
  <mc:AlternateContent xmlns:mc="http://schemas.openxmlformats.org/markup-compatibility/2006">
    <mc:Choice Requires="x15">
      <x15ac:absPath xmlns:x15ac="http://schemas.microsoft.com/office/spreadsheetml/2010/11/ac" url="https://cccco-my.sharepoint.com/personal/lshannon_cccco_edu/Documents/Downloads/"/>
    </mc:Choice>
  </mc:AlternateContent>
  <xr:revisionPtr revIDLastSave="7" documentId="13_ncr:1_{10A1E626-3E4B-432C-86E0-8097B38EEB58}" xr6:coauthVersionLast="47" xr6:coauthVersionMax="47" xr10:uidLastSave="{DE589426-942A-4687-AB39-85C7DA191261}"/>
  <bookViews>
    <workbookView xWindow="-120" yWindow="-120" windowWidth="29040" windowHeight="15720" activeTab="3" xr2:uid="{00000000-000D-0000-FFFF-FFFF00000000}"/>
  </bookViews>
  <sheets>
    <sheet name="Instructions" sheetId="17" r:id="rId1"/>
    <sheet name="User Notes" sheetId="18" r:id="rId2"/>
    <sheet name="Availability Worksheet" sheetId="15" r:id="rId3"/>
    <sheet name="Availability Analysis" sheetId="13" r:id="rId4"/>
  </sheets>
  <definedNames>
    <definedName name="_xlnm._FilterDatabase" localSheetId="3" hidden="1">'Availability Analysis'!$A$7:$J$7</definedName>
    <definedName name="_xlnm.Print_Area" localSheetId="3">'Availability Analysis'!$A$4:$M$18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8" i="13" l="1"/>
  <c r="D14" i="13"/>
  <c r="D13" i="13"/>
  <c r="D12" i="13"/>
  <c r="D11" i="13"/>
  <c r="D10" i="13"/>
  <c r="D9" i="13"/>
  <c r="E14" i="13"/>
  <c r="I9" i="15"/>
  <c r="F17" i="13"/>
  <c r="C12" i="13"/>
  <c r="I10" i="15" l="1"/>
  <c r="B5" i="13"/>
  <c r="B4" i="13"/>
  <c r="B3" i="13"/>
  <c r="B2" i="13"/>
  <c r="I12" i="15" l="1"/>
  <c r="F18" i="13" l="1"/>
  <c r="F14" i="13"/>
  <c r="F13" i="13"/>
  <c r="F12" i="13"/>
  <c r="F11" i="13"/>
  <c r="F10" i="13"/>
  <c r="F9" i="13"/>
  <c r="F8" i="13"/>
  <c r="C14" i="13"/>
  <c r="C13" i="13"/>
  <c r="C11" i="13"/>
  <c r="C10" i="13"/>
  <c r="C9" i="13"/>
  <c r="C8" i="13"/>
  <c r="E29" i="15"/>
  <c r="E28" i="15"/>
  <c r="E27" i="15"/>
  <c r="E26" i="15"/>
  <c r="E25" i="15"/>
  <c r="E24" i="15"/>
  <c r="E23" i="15"/>
  <c r="E22" i="15"/>
  <c r="E21" i="15"/>
  <c r="E20" i="15"/>
  <c r="B25" i="15"/>
  <c r="A29" i="15"/>
  <c r="A28" i="15"/>
  <c r="A27" i="15"/>
  <c r="A26" i="15"/>
  <c r="A25" i="15"/>
  <c r="A24" i="15"/>
  <c r="A23" i="15"/>
  <c r="A22" i="15"/>
  <c r="A21" i="15"/>
  <c r="A20" i="15"/>
  <c r="B29" i="15"/>
  <c r="B28" i="15"/>
  <c r="B27" i="15"/>
  <c r="B26" i="15"/>
  <c r="B24" i="15"/>
  <c r="B23" i="15"/>
  <c r="B22" i="15"/>
  <c r="B21" i="15"/>
  <c r="B20" i="15"/>
  <c r="G21" i="15" l="1"/>
  <c r="G18" i="13" s="1"/>
  <c r="G20" i="15"/>
  <c r="G17" i="13" s="1"/>
  <c r="I17" i="13" s="1"/>
  <c r="I18" i="13" l="1"/>
  <c r="H18" i="13"/>
  <c r="K18" i="13" s="1"/>
  <c r="J17" i="13"/>
  <c r="L17" i="13" s="1"/>
  <c r="H17" i="13"/>
  <c r="K17" i="13" s="1"/>
  <c r="J18" i="13"/>
  <c r="L18" i="13" s="1"/>
  <c r="B8" i="13" l="1"/>
  <c r="B13" i="13" l="1"/>
  <c r="B17" i="13"/>
  <c r="B18" i="13"/>
  <c r="B10" i="13"/>
  <c r="B11" i="13"/>
  <c r="B14" i="13"/>
  <c r="B12" i="13"/>
  <c r="B9" i="13"/>
  <c r="I17" i="15" l="1"/>
  <c r="I16" i="15"/>
  <c r="I15" i="15"/>
  <c r="I14" i="15"/>
  <c r="I13" i="15"/>
  <c r="I11" i="15"/>
  <c r="I8" i="15"/>
  <c r="L13" i="15"/>
  <c r="G13" i="13" s="1"/>
  <c r="L11" i="15"/>
  <c r="G11" i="13" s="1"/>
  <c r="J11" i="13" s="1"/>
  <c r="L11" i="13" s="1"/>
  <c r="L12" i="15"/>
  <c r="G12" i="13" s="1"/>
  <c r="L10" i="15"/>
  <c r="L9" i="15"/>
  <c r="G9" i="13" s="1"/>
  <c r="J9" i="13" s="1"/>
  <c r="L9" i="13" s="1"/>
  <c r="L8" i="15"/>
  <c r="G10" i="13" s="1"/>
  <c r="J10" i="13" l="1"/>
  <c r="L10" i="13" s="1"/>
  <c r="G8" i="13"/>
  <c r="J8" i="13" s="1"/>
  <c r="L8" i="13" s="1"/>
  <c r="I12" i="13"/>
  <c r="J12" i="13"/>
  <c r="L12" i="13" s="1"/>
  <c r="I13" i="13"/>
  <c r="J13" i="13"/>
  <c r="L13" i="13" s="1"/>
  <c r="H12" i="13"/>
  <c r="K12" i="13" s="1"/>
  <c r="H13" i="13"/>
  <c r="K13" i="13" s="1"/>
  <c r="L14" i="15"/>
  <c r="G14" i="13" s="1"/>
  <c r="I14" i="13" l="1"/>
  <c r="J14" i="13"/>
  <c r="L14" i="13" s="1"/>
  <c r="H14" i="13"/>
  <c r="K14" i="13" s="1"/>
  <c r="I11" i="13" l="1"/>
  <c r="I10" i="13"/>
  <c r="I9" i="13"/>
  <c r="I8" i="13"/>
  <c r="H11" i="13" l="1"/>
  <c r="K11" i="13" s="1"/>
  <c r="H10" i="13"/>
  <c r="K10" i="13" s="1"/>
  <c r="H9" i="13"/>
  <c r="K9" i="13" s="1"/>
  <c r="H8" i="13"/>
  <c r="K8" i="13" s="1"/>
</calcChain>
</file>

<file path=xl/sharedStrings.xml><?xml version="1.0" encoding="utf-8"?>
<sst xmlns="http://schemas.openxmlformats.org/spreadsheetml/2006/main" count="107" uniqueCount="81">
  <si>
    <t>Availability Worksheet</t>
  </si>
  <si>
    <t>The Availability Worksheet is a tool to calculate individual race/ethnicity and gender group availability when recruiting from multiple census areas for a job title or group of similar positions.</t>
  </si>
  <si>
    <t>The worksheet is set up to measure a composite availability for up to 10 recruitment areas, but can be expanded if more areas are needed.</t>
  </si>
  <si>
    <r>
      <rPr>
        <b/>
        <sz val="11"/>
        <color rgb="FF000000"/>
        <rFont val="Calibri"/>
        <scheme val="minor"/>
      </rPr>
      <t>Note:</t>
    </r>
    <r>
      <rPr>
        <sz val="11"/>
        <color rgb="FF000000"/>
        <rFont val="Calibri"/>
        <scheme val="minor"/>
      </rPr>
      <t xml:space="preserve"> The Census uses the term “sex” (male/female), while this form uses “gender” for inclusivity. For purposes of this analysis, gender categories should be aligned to the Census “sex” categories. Non-binary, other gender identities and the race/ethnicity category of “Two or More Races” are not included, as they are not Census availability categories.</t>
    </r>
  </si>
  <si>
    <t>The light green cells need to be entered by the user. The orange cells contain formulas which calculate automatically and should not be altered.</t>
  </si>
  <si>
    <t>In order to enter the availability data for each race/ethnicity in columns C through H, the user will need to identify the recruitment area and census occupation codes and create the appropriate census employment estimate report at www.census.gov or obtain data from an alternative source.</t>
  </si>
  <si>
    <t>The user will need to determine the weight given to each recruitment area, likely based on historical patterns, projected future patterns, or desired areas targeted for specific recruitment (such as part of an EEO objective).</t>
  </si>
  <si>
    <t>Step 1: Enter the company name, department name, division name, or other meaningful identifier; job group or classification name, job title(s) (if appropriate), and census occupation code(s) for analysis</t>
  </si>
  <si>
    <t>Step 2: Enter the name of the geographical census areas to be included in the analysis</t>
  </si>
  <si>
    <t>Step 4: Enter the weights assigned to each geographical recruitment area</t>
  </si>
  <si>
    <t>The results in the Composite Availability column will be automatically calculated. These are the availability figures for each race/ethnicity and gender for the job group/job title being analyzed.</t>
  </si>
  <si>
    <t>If you want to measure individual race/ethnicity and gender availability for only one geographical area, set the value weight to 100%.</t>
  </si>
  <si>
    <t>Availability Analysis</t>
  </si>
  <si>
    <t>The Availability Analysis tab will compare the individual race/ethnicity and gender group availability with current representation to determine if an individual race/ethnicity or gender group is underutilized.</t>
  </si>
  <si>
    <t>The only information that needs to be entered are the recruitment areas, total job group or classification/title employees, and total individual race/ethnicity and gender group employees in the job group/title.</t>
  </si>
  <si>
    <t>The institution/department/division information, job group, and individual race/ethnicity and gender group availability data will be automatically retrieved from the Availability Worksheet. These cells should not be altered.</t>
  </si>
  <si>
    <t>The race/ethnicity and gender group availability, statistical analyses, and shortfall figures will be automatically calculated by the worksheet. The sheet will also determine if the utilization disparity is statistically significant at less than -2.0 standard deviations and indicate "underutilized".</t>
  </si>
  <si>
    <t>NOTE: A positive standard deviation and negative shortfall indicate a race/ethnicity group is over-represented or employed at a higher rate than expected based on availability.</t>
  </si>
  <si>
    <t xml:space="preserve">End of Instructions </t>
  </si>
  <si>
    <t>Use this tab to create custom notes, instructions, etc. as desired</t>
  </si>
  <si>
    <t>Individual Race/Ethnicity and Gender Availability Calculations</t>
  </si>
  <si>
    <t>Institution/ Department/ Division</t>
  </si>
  <si>
    <t>Job Group/ Classification:</t>
  </si>
  <si>
    <t>Job Title(s):</t>
  </si>
  <si>
    <t>Census Occupation Code(s):</t>
  </si>
  <si>
    <t>Table 1: Composite Availability Calculation - Race/ethnicity</t>
  </si>
  <si>
    <t>Recruitment Sources</t>
  </si>
  <si>
    <t>Census Recruitment Area / Occupation Codes</t>
  </si>
  <si>
    <t>Hispanic/ Latino</t>
  </si>
  <si>
    <t>Black/ African American</t>
  </si>
  <si>
    <t>White</t>
  </si>
  <si>
    <t>Asian</t>
  </si>
  <si>
    <t>American Indian/ Alaska Native</t>
  </si>
  <si>
    <t>Pacific Islander/ Native Hawaiian</t>
  </si>
  <si>
    <t>Total Historically Underrepresented Groups</t>
  </si>
  <si>
    <t>Weight</t>
  </si>
  <si>
    <t>Composite Availability</t>
  </si>
  <si>
    <t xml:space="preserve">Availability Percentage </t>
  </si>
  <si>
    <t>Student Population (IPEDS data)</t>
  </si>
  <si>
    <t>Hispanic/Latino</t>
  </si>
  <si>
    <t>Local Recruitment Area - (INSERT CENSUS AREA NAME)</t>
  </si>
  <si>
    <t>Black/African American</t>
  </si>
  <si>
    <t>CA Statewide</t>
  </si>
  <si>
    <t>US National</t>
  </si>
  <si>
    <t>Advanced Degrees (prior 3 years)</t>
  </si>
  <si>
    <t>American Indian/Alaska Native</t>
  </si>
  <si>
    <t>Pacific Islander/Native Hawaiian</t>
  </si>
  <si>
    <t>Total Historically Underrepresented</t>
  </si>
  <si>
    <t>Table 2: Composite Availability Calculation - Gender</t>
  </si>
  <si>
    <t>Female</t>
  </si>
  <si>
    <t>Male</t>
  </si>
  <si>
    <t>Females</t>
  </si>
  <si>
    <t>Males</t>
  </si>
  <si>
    <t>End of Availability Worksheet</t>
  </si>
  <si>
    <t>Individual Race Availability Analysis</t>
  </si>
  <si>
    <t>Company</t>
  </si>
  <si>
    <t>Job Group:</t>
  </si>
  <si>
    <t>Table 1: Underutilization Analysis by Race/ethnicity</t>
  </si>
  <si>
    <t>Race/ethnicity</t>
  </si>
  <si>
    <t>Job Group</t>
  </si>
  <si>
    <t>External Recruitment Area</t>
  </si>
  <si>
    <t>Total Job Group Employees</t>
  </si>
  <si>
    <t>Total Race/ethnicity Job Group Employees</t>
  </si>
  <si>
    <t>% of Race/Ethnicity Job Group Employees</t>
  </si>
  <si>
    <t>Race/ethnicity Availability</t>
  </si>
  <si>
    <t>Race/ethnicity Expected based on Availability</t>
  </si>
  <si>
    <t>Binomial Exact</t>
  </si>
  <si>
    <t>Standard Deviation (SD)</t>
  </si>
  <si>
    <t>SF</t>
  </si>
  <si>
    <t>Underutilization</t>
  </si>
  <si>
    <t>Table 2: Underutilization Analysis by Gender</t>
  </si>
  <si>
    <t>Gender</t>
  </si>
  <si>
    <t>Total Gender Job Group Employees</t>
  </si>
  <si>
    <t>% of Gender Job Group Employees</t>
  </si>
  <si>
    <t>Gender Availability</t>
  </si>
  <si>
    <t>Gender Expected based on Availability</t>
  </si>
  <si>
    <t>See Race/ethnicity Table</t>
  </si>
  <si>
    <t>End of Availability Analysis</t>
  </si>
  <si>
    <t>The total historically underrepresented groups calculation is the White availability subtracted from 100%. This number will be more than the sum of the historically underrepresented groups listed because not all possible historically underrepresented groups are listed on the worksheet.</t>
  </si>
  <si>
    <t>Step 3: Enter the individual race/ethnicity and gender group availability from the census estimates for the specified geographical area and occupation code(s)</t>
  </si>
  <si>
    <t>The worksheet will measure availability for American Indian/Alaska Native, Asian, Black/African-American, Hispanic/Latino, Pacific Islander/HI Native, Unknown/Blank and White/Non-Hispanic, as well as totals for historically underrepresented groups. It will also include categories for males and females.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</si>
</sst>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Times New Roman"/>
      <family val="1"/>
    </font>
    <font>
      <b/>
      <sz val="12"/>
      <color theme="1"/>
      <name val="Times New Roman"/>
      <family val="1"/>
    </font>
    <font>
      <sz val="11"/>
      <color theme="1"/>
      <name val="Calibri"/>
      <family val="2"/>
      <scheme val="minor"/>
    </font>
    <font>
      <b/>
      <sz val="11"/>
      <color theme="1"/>
      <name val="Calibri"/>
      <family val="2"/>
      <scheme val="minor"/>
    </font>
    <font>
      <sz val="12"/>
      <color theme="0"/>
      <name val="Times New Roman"/>
      <family val="1"/>
    </font>
    <font>
      <b/>
      <sz val="12"/>
      <name val="Times New Roman"/>
      <family val="1"/>
    </font>
    <font>
      <sz val="12"/>
      <name val="Times New Roman"/>
      <family val="1"/>
    </font>
    <font>
      <i/>
      <sz val="11"/>
      <color theme="1"/>
      <name val="Calibri"/>
      <family val="2"/>
      <scheme val="minor"/>
    </font>
    <font>
      <b/>
      <sz val="14"/>
      <color theme="1"/>
      <name val="Calibri"/>
      <family val="2"/>
      <scheme val="minor"/>
    </font>
    <font>
      <b/>
      <sz val="11"/>
      <color rgb="FF000000"/>
      <name val="Calibri"/>
      <scheme val="minor"/>
    </font>
    <font>
      <sz val="11"/>
      <color rgb="FF000000"/>
      <name val="Calibri"/>
      <scheme val="minor"/>
    </font>
  </fonts>
  <fills count="5">
    <fill>
      <patternFill patternType="none"/>
    </fill>
    <fill>
      <patternFill patternType="gray125"/>
    </fill>
    <fill>
      <patternFill patternType="solid">
        <fgColor theme="6" tint="0.79998168889431442"/>
        <bgColor indexed="64"/>
      </patternFill>
    </fill>
    <fill>
      <patternFill patternType="solid">
        <fgColor theme="9" tint="0.59999389629810485"/>
        <bgColor indexed="64"/>
      </patternFill>
    </fill>
    <fill>
      <patternFill patternType="solid">
        <fgColor theme="4" tint="0.79998168889431442"/>
        <bgColor indexed="64"/>
      </patternFill>
    </fill>
  </fills>
  <borders count="14">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rgb="FF000000"/>
      </left>
      <right/>
      <top style="medium">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9" fontId="3" fillId="0" borderId="0" applyFont="0" applyFill="0" applyBorder="0" applyAlignment="0" applyProtection="0"/>
  </cellStyleXfs>
  <cellXfs count="105">
    <xf numFmtId="0" fontId="0" fillId="0" borderId="0" xfId="0"/>
    <xf numFmtId="0" fontId="1" fillId="0" borderId="0" xfId="0" applyFont="1"/>
    <xf numFmtId="0" fontId="2" fillId="0" borderId="1" xfId="0" applyFont="1" applyBorder="1" applyAlignment="1">
      <alignment wrapText="1"/>
    </xf>
    <xf numFmtId="0" fontId="1" fillId="0" borderId="0" xfId="0" applyFont="1" applyAlignment="1">
      <alignment wrapText="1"/>
    </xf>
    <xf numFmtId="0" fontId="1" fillId="0" borderId="2" xfId="0" applyFont="1" applyBorder="1"/>
    <xf numFmtId="0" fontId="2" fillId="0" borderId="1" xfId="0" applyFont="1" applyBorder="1" applyAlignment="1">
      <alignment horizontal="center" wrapText="1"/>
    </xf>
    <xf numFmtId="164" fontId="2" fillId="0" borderId="1" xfId="0" applyNumberFormat="1" applyFont="1" applyBorder="1" applyAlignment="1">
      <alignment horizontal="center" wrapText="1"/>
    </xf>
    <xf numFmtId="164" fontId="2" fillId="0" borderId="1" xfId="1" applyNumberFormat="1" applyFont="1" applyBorder="1" applyAlignment="1">
      <alignment horizontal="center" wrapText="1"/>
    </xf>
    <xf numFmtId="10" fontId="1" fillId="0" borderId="0" xfId="0" applyNumberFormat="1" applyFont="1"/>
    <xf numFmtId="0" fontId="5" fillId="0" borderId="0" xfId="0" applyFont="1" applyAlignment="1">
      <alignment wrapText="1"/>
    </xf>
    <xf numFmtId="2" fontId="1" fillId="0" borderId="0" xfId="0" applyNumberFormat="1" applyFont="1"/>
    <xf numFmtId="2" fontId="2" fillId="0" borderId="1" xfId="0" applyNumberFormat="1" applyFont="1" applyBorder="1" applyAlignment="1">
      <alignment wrapText="1"/>
    </xf>
    <xf numFmtId="164" fontId="1" fillId="0" borderId="4" xfId="0" applyNumberFormat="1" applyFont="1" applyBorder="1" applyAlignment="1">
      <alignment horizontal="center"/>
    </xf>
    <xf numFmtId="1" fontId="1" fillId="0" borderId="4" xfId="0" applyNumberFormat="1" applyFont="1" applyBorder="1" applyAlignment="1">
      <alignment horizontal="center"/>
    </xf>
    <xf numFmtId="164" fontId="1" fillId="0" borderId="2" xfId="0" applyNumberFormat="1" applyFont="1" applyBorder="1" applyAlignment="1">
      <alignment horizontal="center"/>
    </xf>
    <xf numFmtId="1" fontId="1" fillId="0" borderId="2" xfId="0" applyNumberFormat="1" applyFont="1" applyBorder="1" applyAlignment="1">
      <alignment horizontal="center"/>
    </xf>
    <xf numFmtId="2" fontId="1" fillId="3" borderId="2" xfId="0" applyNumberFormat="1" applyFont="1" applyFill="1" applyBorder="1" applyAlignment="1">
      <alignment horizontal="center"/>
    </xf>
    <xf numFmtId="2" fontId="1" fillId="3" borderId="2" xfId="0" applyNumberFormat="1" applyFont="1" applyFill="1" applyBorder="1"/>
    <xf numFmtId="2" fontId="1" fillId="3" borderId="3" xfId="0" applyNumberFormat="1" applyFont="1" applyFill="1" applyBorder="1"/>
    <xf numFmtId="164" fontId="1" fillId="0" borderId="0" xfId="0" applyNumberFormat="1" applyFont="1"/>
    <xf numFmtId="0" fontId="1" fillId="0" borderId="3" xfId="0" applyFont="1" applyBorder="1"/>
    <xf numFmtId="0" fontId="2" fillId="0" borderId="3" xfId="0" applyFont="1" applyBorder="1"/>
    <xf numFmtId="0" fontId="2" fillId="0" borderId="2" xfId="0" applyFont="1" applyBorder="1"/>
    <xf numFmtId="0" fontId="0" fillId="0" borderId="0" xfId="0" applyAlignment="1">
      <alignment wrapText="1"/>
    </xf>
    <xf numFmtId="10" fontId="1" fillId="0" borderId="2" xfId="0" applyNumberFormat="1" applyFont="1" applyBorder="1"/>
    <xf numFmtId="0" fontId="6" fillId="0" borderId="1" xfId="0" applyFont="1" applyBorder="1" applyAlignment="1">
      <alignment wrapText="1"/>
    </xf>
    <xf numFmtId="10" fontId="7" fillId="0" borderId="3" xfId="0" applyNumberFormat="1" applyFont="1" applyBorder="1"/>
    <xf numFmtId="10" fontId="7" fillId="0" borderId="2" xfId="0" applyNumberFormat="1" applyFont="1" applyBorder="1"/>
    <xf numFmtId="10" fontId="1" fillId="3" borderId="3" xfId="0" applyNumberFormat="1" applyFont="1" applyFill="1" applyBorder="1"/>
    <xf numFmtId="10" fontId="1" fillId="3" borderId="2" xfId="0" applyNumberFormat="1" applyFont="1" applyFill="1" applyBorder="1"/>
    <xf numFmtId="164" fontId="1" fillId="3" borderId="4" xfId="0" applyNumberFormat="1" applyFont="1" applyFill="1" applyBorder="1"/>
    <xf numFmtId="164" fontId="1" fillId="3" borderId="2" xfId="0" applyNumberFormat="1" applyFont="1" applyFill="1" applyBorder="1"/>
    <xf numFmtId="0" fontId="2" fillId="4" borderId="0" xfId="0" applyFont="1" applyFill="1"/>
    <xf numFmtId="0" fontId="2" fillId="0" borderId="0" xfId="0" applyFont="1" applyAlignment="1">
      <alignment horizontal="left"/>
    </xf>
    <xf numFmtId="0" fontId="6" fillId="0" borderId="0" xfId="0" quotePrefix="1" applyFont="1" applyAlignment="1">
      <alignment horizontal="left"/>
    </xf>
    <xf numFmtId="0" fontId="6" fillId="0" borderId="0" xfId="0" applyFont="1" applyAlignment="1">
      <alignment horizontal="left"/>
    </xf>
    <xf numFmtId="0" fontId="6" fillId="0" borderId="0" xfId="0" applyFont="1" applyAlignment="1">
      <alignment horizontal="left" wrapText="1"/>
    </xf>
    <xf numFmtId="0" fontId="0" fillId="0" borderId="6" xfId="0" applyBorder="1" applyAlignment="1">
      <alignment wrapText="1"/>
    </xf>
    <xf numFmtId="0" fontId="0" fillId="0" borderId="7" xfId="0" applyBorder="1" applyAlignment="1">
      <alignment wrapText="1"/>
    </xf>
    <xf numFmtId="0" fontId="2" fillId="0" borderId="0" xfId="0" applyFont="1" applyAlignment="1">
      <alignment horizontal="left" wrapText="1"/>
    </xf>
    <xf numFmtId="0" fontId="6" fillId="0" borderId="0" xfId="0" quotePrefix="1" applyFont="1" applyAlignment="1">
      <alignment horizontal="left" wrapText="1"/>
    </xf>
    <xf numFmtId="0" fontId="8" fillId="0" borderId="0" xfId="0" applyFont="1"/>
    <xf numFmtId="0" fontId="1" fillId="2" borderId="3" xfId="0" applyFont="1" applyFill="1" applyBorder="1" applyProtection="1">
      <protection locked="0"/>
    </xf>
    <xf numFmtId="0" fontId="1" fillId="2" borderId="5" xfId="0" applyFont="1" applyFill="1" applyBorder="1" applyAlignment="1" applyProtection="1">
      <alignment horizontal="center" wrapText="1"/>
      <protection locked="0"/>
    </xf>
    <xf numFmtId="0" fontId="1" fillId="2" borderId="4" xfId="0" applyFont="1" applyFill="1" applyBorder="1" applyAlignment="1" applyProtection="1">
      <alignment horizontal="center"/>
      <protection locked="0"/>
    </xf>
    <xf numFmtId="0" fontId="1" fillId="2" borderId="2" xfId="0" applyFont="1" applyFill="1" applyBorder="1" applyProtection="1">
      <protection locked="0"/>
    </xf>
    <xf numFmtId="0" fontId="1" fillId="2" borderId="2" xfId="0" applyFont="1" applyFill="1" applyBorder="1" applyAlignment="1" applyProtection="1">
      <alignment horizontal="center"/>
      <protection locked="0"/>
    </xf>
    <xf numFmtId="10" fontId="1" fillId="2" borderId="3" xfId="0" applyNumberFormat="1" applyFont="1" applyFill="1" applyBorder="1" applyProtection="1">
      <protection locked="0"/>
    </xf>
    <xf numFmtId="10" fontId="1" fillId="2" borderId="2" xfId="0" applyNumberFormat="1" applyFont="1" applyFill="1" applyBorder="1" applyProtection="1">
      <protection locked="0"/>
    </xf>
    <xf numFmtId="1" fontId="1" fillId="2" borderId="2" xfId="0" applyNumberFormat="1" applyFont="1" applyFill="1" applyBorder="1" applyProtection="1">
      <protection locked="0"/>
    </xf>
    <xf numFmtId="2" fontId="1" fillId="2" borderId="2" xfId="0" applyNumberFormat="1" applyFont="1" applyFill="1" applyBorder="1" applyAlignment="1" applyProtection="1">
      <alignment horizontal="left"/>
      <protection locked="0"/>
    </xf>
    <xf numFmtId="1" fontId="1" fillId="3" borderId="10" xfId="0" applyNumberFormat="1" applyFont="1" applyFill="1" applyBorder="1" applyAlignment="1">
      <alignment horizontal="center"/>
    </xf>
    <xf numFmtId="1" fontId="1" fillId="3" borderId="11" xfId="0" applyNumberFormat="1" applyFont="1" applyFill="1" applyBorder="1" applyAlignment="1">
      <alignment horizontal="center"/>
    </xf>
    <xf numFmtId="2" fontId="1" fillId="3" borderId="3" xfId="0" applyNumberFormat="1" applyFont="1" applyFill="1" applyBorder="1" applyAlignment="1">
      <alignment horizontal="center"/>
    </xf>
    <xf numFmtId="1" fontId="7" fillId="0" borderId="3" xfId="0" applyNumberFormat="1" applyFont="1" applyBorder="1" applyProtection="1">
      <protection locked="0"/>
    </xf>
    <xf numFmtId="1" fontId="7" fillId="0" borderId="2" xfId="0" applyNumberFormat="1" applyFont="1" applyBorder="1" applyProtection="1">
      <protection locked="0"/>
    </xf>
    <xf numFmtId="1" fontId="1" fillId="0" borderId="2" xfId="0" applyNumberFormat="1" applyFont="1" applyBorder="1" applyProtection="1">
      <protection locked="0"/>
    </xf>
    <xf numFmtId="10" fontId="1" fillId="0" borderId="2" xfId="0" applyNumberFormat="1" applyFont="1" applyBorder="1" applyProtection="1">
      <protection locked="0"/>
    </xf>
    <xf numFmtId="10" fontId="1" fillId="0" borderId="3" xfId="0" applyNumberFormat="1" applyFont="1" applyBorder="1" applyProtection="1">
      <protection locked="0"/>
    </xf>
    <xf numFmtId="164" fontId="1" fillId="0" borderId="3" xfId="0" applyNumberFormat="1" applyFont="1" applyBorder="1" applyAlignment="1">
      <alignment horizontal="center"/>
    </xf>
    <xf numFmtId="0" fontId="7" fillId="2" borderId="3" xfId="0" applyFont="1" applyFill="1" applyBorder="1" applyAlignment="1" applyProtection="1">
      <alignment horizontal="left" wrapText="1"/>
      <protection locked="0"/>
    </xf>
    <xf numFmtId="0" fontId="7" fillId="2" borderId="2" xfId="0" applyFont="1" applyFill="1" applyBorder="1" applyAlignment="1" applyProtection="1">
      <alignment horizontal="left" wrapText="1"/>
      <protection locked="0"/>
    </xf>
    <xf numFmtId="2" fontId="1" fillId="2" borderId="2" xfId="0" applyNumberFormat="1" applyFont="1" applyFill="1" applyBorder="1" applyAlignment="1" applyProtection="1">
      <alignment horizontal="left" wrapText="1"/>
      <protection locked="0"/>
    </xf>
    <xf numFmtId="0" fontId="5" fillId="0" borderId="0" xfId="0" applyFont="1"/>
    <xf numFmtId="0" fontId="1" fillId="0" borderId="8" xfId="0" applyFont="1" applyBorder="1" applyAlignment="1" applyProtection="1">
      <alignment wrapText="1"/>
      <protection locked="0"/>
    </xf>
    <xf numFmtId="2" fontId="1" fillId="0" borderId="8" xfId="0" applyNumberFormat="1" applyFont="1" applyBorder="1" applyAlignment="1" applyProtection="1">
      <alignment wrapText="1"/>
      <protection locked="0"/>
    </xf>
    <xf numFmtId="0" fontId="1" fillId="2" borderId="10" xfId="0" applyFont="1" applyFill="1" applyBorder="1" applyAlignment="1" applyProtection="1">
      <alignment horizontal="center"/>
      <protection locked="0"/>
    </xf>
    <xf numFmtId="0" fontId="1" fillId="2" borderId="11" xfId="0" applyFont="1" applyFill="1" applyBorder="1" applyAlignment="1" applyProtection="1">
      <alignment horizontal="center"/>
      <protection locked="0"/>
    </xf>
    <xf numFmtId="0" fontId="1" fillId="2" borderId="3" xfId="0" applyFont="1" applyFill="1" applyBorder="1" applyAlignment="1" applyProtection="1">
      <alignment horizontal="center" wrapText="1"/>
      <protection locked="0"/>
    </xf>
    <xf numFmtId="0" fontId="7"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0" fillId="0" borderId="8" xfId="0" applyBorder="1" applyAlignment="1">
      <alignment wrapText="1"/>
    </xf>
    <xf numFmtId="0" fontId="0" fillId="0" borderId="9" xfId="0" applyBorder="1" applyAlignment="1">
      <alignment wrapText="1"/>
    </xf>
    <xf numFmtId="1" fontId="1" fillId="2" borderId="12" xfId="0" applyNumberFormat="1" applyFont="1" applyFill="1" applyBorder="1" applyProtection="1">
      <protection locked="0"/>
    </xf>
    <xf numFmtId="2" fontId="1" fillId="2" borderId="12" xfId="0" applyNumberFormat="1" applyFont="1" applyFill="1" applyBorder="1" applyAlignment="1" applyProtection="1">
      <alignment horizontal="left"/>
      <protection locked="0"/>
    </xf>
    <xf numFmtId="10" fontId="1" fillId="2" borderId="12" xfId="0" applyNumberFormat="1" applyFont="1" applyFill="1" applyBorder="1" applyProtection="1">
      <protection locked="0"/>
    </xf>
    <xf numFmtId="10" fontId="1" fillId="3" borderId="13" xfId="0" applyNumberFormat="1" applyFont="1" applyFill="1" applyBorder="1"/>
    <xf numFmtId="10" fontId="1" fillId="0" borderId="12" xfId="0" applyNumberFormat="1" applyFont="1" applyBorder="1"/>
    <xf numFmtId="10" fontId="1" fillId="3" borderId="12" xfId="0" applyNumberFormat="1" applyFont="1" applyFill="1" applyBorder="1"/>
    <xf numFmtId="1" fontId="1" fillId="0" borderId="12" xfId="0" applyNumberFormat="1" applyFont="1" applyBorder="1" applyProtection="1">
      <protection locked="0"/>
    </xf>
    <xf numFmtId="10" fontId="1" fillId="0" borderId="12" xfId="0" applyNumberFormat="1" applyFont="1" applyBorder="1" applyProtection="1">
      <protection locked="0"/>
    </xf>
    <xf numFmtId="0" fontId="6" fillId="0" borderId="0" xfId="0" applyFont="1" applyAlignment="1">
      <alignment wrapText="1"/>
    </xf>
    <xf numFmtId="1" fontId="1" fillId="0" borderId="12" xfId="0" applyNumberFormat="1" applyFont="1" applyBorder="1" applyAlignment="1" applyProtection="1">
      <alignment horizontal="left"/>
      <protection locked="0"/>
    </xf>
    <xf numFmtId="0" fontId="2" fillId="0" borderId="13" xfId="0" applyFont="1" applyBorder="1"/>
    <xf numFmtId="0" fontId="4" fillId="0" borderId="1" xfId="0" applyFont="1" applyBorder="1" applyAlignment="1">
      <alignment wrapText="1"/>
    </xf>
    <xf numFmtId="0" fontId="9" fillId="0" borderId="1" xfId="0" applyFont="1" applyBorder="1" applyAlignment="1">
      <alignment wrapText="1"/>
    </xf>
    <xf numFmtId="0" fontId="4" fillId="0" borderId="0" xfId="0" applyFont="1" applyAlignment="1">
      <alignment wrapText="1"/>
    </xf>
    <xf numFmtId="0" fontId="11" fillId="0" borderId="6" xfId="0" applyFont="1" applyBorder="1" applyAlignment="1">
      <alignment wrapText="1"/>
    </xf>
    <xf numFmtId="0" fontId="7" fillId="0" borderId="3" xfId="0" applyFont="1" applyBorder="1" applyAlignment="1" applyProtection="1">
      <alignment horizontal="left" wrapText="1"/>
      <protection locked="0"/>
    </xf>
    <xf numFmtId="0" fontId="7" fillId="0" borderId="2" xfId="0" applyFont="1" applyBorder="1" applyAlignment="1" applyProtection="1">
      <alignment horizontal="left" wrapText="1"/>
      <protection locked="0"/>
    </xf>
    <xf numFmtId="0" fontId="1" fillId="0" borderId="2" xfId="0" applyFont="1" applyBorder="1" applyAlignment="1" applyProtection="1">
      <alignment horizontal="left" wrapText="1"/>
      <protection locked="0"/>
    </xf>
    <xf numFmtId="0" fontId="1" fillId="0" borderId="12" xfId="0" applyFont="1" applyBorder="1" applyAlignment="1" applyProtection="1">
      <alignment horizontal="left" wrapText="1"/>
      <protection locked="0"/>
    </xf>
    <xf numFmtId="0" fontId="2" fillId="0" borderId="3" xfId="0" applyFont="1" applyBorder="1" applyAlignment="1">
      <alignment wrapText="1"/>
    </xf>
    <xf numFmtId="0" fontId="2" fillId="0" borderId="2" xfId="0" applyFont="1" applyBorder="1" applyAlignment="1">
      <alignment wrapText="1"/>
    </xf>
    <xf numFmtId="0" fontId="1" fillId="0" borderId="3" xfId="0" applyFont="1" applyBorder="1" applyAlignment="1" applyProtection="1">
      <alignment wrapText="1"/>
      <protection locked="0"/>
    </xf>
    <xf numFmtId="0" fontId="1" fillId="0" borderId="2" xfId="0" applyFont="1" applyBorder="1" applyAlignment="1" applyProtection="1">
      <alignment wrapText="1"/>
      <protection locked="0"/>
    </xf>
    <xf numFmtId="0" fontId="1" fillId="0" borderId="2" xfId="0" applyFont="1" applyBorder="1" applyAlignment="1" applyProtection="1">
      <alignment horizontal="center" wrapText="1"/>
      <protection locked="0"/>
    </xf>
    <xf numFmtId="0" fontId="1" fillId="0" borderId="11" xfId="0" applyFont="1" applyBorder="1" applyAlignment="1" applyProtection="1">
      <alignment horizontal="center"/>
      <protection locked="0"/>
    </xf>
    <xf numFmtId="0" fontId="7" fillId="0" borderId="0" xfId="0" applyFont="1" applyAlignment="1" applyProtection="1">
      <alignment horizontal="left" wrapText="1"/>
      <protection locked="0"/>
    </xf>
    <xf numFmtId="0" fontId="0" fillId="0" borderId="0" xfId="0" applyAlignment="1" applyProtection="1">
      <alignment horizontal="left" wrapText="1"/>
      <protection locked="0"/>
    </xf>
    <xf numFmtId="0" fontId="2" fillId="0" borderId="0" xfId="0" applyFont="1" applyAlignment="1">
      <alignment horizontal="center"/>
    </xf>
    <xf numFmtId="0" fontId="1" fillId="0" borderId="0" xfId="0" applyFont="1" applyAlignment="1" applyProtection="1">
      <alignment horizontal="left"/>
      <protection locked="0"/>
    </xf>
    <xf numFmtId="0" fontId="0" fillId="0" borderId="0" xfId="0" applyAlignment="1" applyProtection="1">
      <alignment horizontal="left"/>
      <protection locked="0"/>
    </xf>
    <xf numFmtId="0" fontId="1" fillId="0" borderId="0" xfId="0" applyFont="1" applyAlignment="1">
      <alignment horizontal="center"/>
    </xf>
    <xf numFmtId="0" fontId="1" fillId="0" borderId="0" xfId="0" applyFont="1"/>
  </cellXfs>
  <cellStyles count="2">
    <cellStyle name="Normal" xfId="0" builtinId="0"/>
    <cellStyle name="Percent" xfId="1" builtinId="5"/>
  </cellStyles>
  <dxfs count="57">
    <dxf>
      <font>
        <color theme="0"/>
      </font>
    </dxf>
    <dxf>
      <font>
        <color theme="0"/>
      </font>
    </dxf>
    <dxf>
      <font>
        <color theme="0"/>
      </font>
    </dxf>
    <dxf>
      <font>
        <color theme="0"/>
      </font>
    </dxf>
    <dxf>
      <font>
        <color theme="6" tint="0.79998168889431442"/>
      </font>
    </dxf>
    <dxf>
      <font>
        <color theme="9" tint="0.59996337778862885"/>
      </font>
    </dxf>
    <dxf>
      <font>
        <color theme="0"/>
      </font>
    </dxf>
    <dxf>
      <font>
        <b/>
        <i val="0"/>
        <strike val="0"/>
        <condense val="0"/>
        <extend val="0"/>
        <outline val="0"/>
        <shadow val="0"/>
        <u val="none"/>
        <vertAlign val="baseline"/>
        <sz val="12"/>
        <color theme="1"/>
        <name val="Times New Roman"/>
        <family val="1"/>
        <scheme val="none"/>
      </font>
      <numFmt numFmtId="0" formatCode="General"/>
      <fill>
        <patternFill patternType="solid">
          <fgColor indexed="64"/>
          <bgColor theme="4" tint="0.79998168889431442"/>
        </patternFill>
      </fill>
    </dxf>
    <dxf>
      <font>
        <b val="0"/>
        <i val="0"/>
        <strike val="0"/>
        <condense val="0"/>
        <extend val="0"/>
        <outline val="0"/>
        <shadow val="0"/>
        <u val="none"/>
        <vertAlign val="baseline"/>
        <sz val="12"/>
        <color theme="1"/>
        <name val="Times New Roman"/>
        <family val="1"/>
        <scheme val="none"/>
      </font>
      <numFmt numFmtId="1" formatCode="0"/>
      <fill>
        <patternFill patternType="solid">
          <fgColor indexed="64"/>
          <bgColor theme="9" tint="0.59999389629810485"/>
        </patternFill>
      </fill>
      <alignment horizontal="center" vertical="bottom" textRotation="0" wrapText="0" indent="0" justifyLastLine="0" shrinkToFit="0" readingOrder="0"/>
      <border diagonalUp="0" diagonalDown="0">
        <left/>
        <right style="thin">
          <color indexed="64"/>
        </right>
        <top style="medium">
          <color indexed="64"/>
        </top>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 formatCode="0"/>
      <alignment horizontal="center" vertical="bottom" textRotation="0" wrapText="0" indent="0" justifyLastLine="0" shrinkToFit="0" readingOrder="0"/>
      <border diagonalUp="0" diagonalDown="0">
        <left style="thin">
          <color indexed="64"/>
        </left>
        <right style="thin">
          <color indexed="64"/>
        </right>
        <top style="medium">
          <color indexed="64"/>
        </top>
        <bottom/>
        <vertical/>
        <horizontal/>
      </border>
    </dxf>
    <dxf>
      <font>
        <b val="0"/>
        <i val="0"/>
        <strike val="0"/>
        <condense val="0"/>
        <extend val="0"/>
        <outline val="0"/>
        <shadow val="0"/>
        <u val="none"/>
        <vertAlign val="baseline"/>
        <sz val="12"/>
        <color theme="1"/>
        <name val="Times New Roman"/>
        <family val="1"/>
        <scheme val="none"/>
      </font>
      <numFmt numFmtId="164" formatCode="0.0%"/>
      <fill>
        <patternFill patternType="solid">
          <fgColor indexed="64"/>
          <bgColor theme="9" tint="0.59999389629810485"/>
        </patternFill>
      </fill>
      <border diagonalUp="0" diagonalDown="0">
        <left style="thin">
          <color indexed="64"/>
        </left>
        <right style="thin">
          <color indexed="64"/>
        </right>
        <top style="medium">
          <color indexed="64"/>
        </top>
        <bottom/>
        <vertical/>
        <horizontal/>
      </border>
    </dxf>
    <dxf>
      <font>
        <b val="0"/>
        <i val="0"/>
        <strike val="0"/>
        <condense val="0"/>
        <extend val="0"/>
        <outline val="0"/>
        <shadow val="0"/>
        <u val="none"/>
        <vertAlign val="baseline"/>
        <sz val="12"/>
        <color theme="1"/>
        <name val="Times New Roman"/>
        <family val="1"/>
        <scheme val="none"/>
      </font>
      <numFmt numFmtId="164" formatCode="0.0%"/>
      <alignment horizontal="center" vertical="bottom" textRotation="0" wrapText="0" indent="0" justifyLastLine="0" shrinkToFit="0" readingOrder="0"/>
      <border diagonalUp="0" diagonalDown="0">
        <left style="thin">
          <color indexed="64"/>
        </left>
        <right style="thin">
          <color indexed="64"/>
        </right>
        <top style="medium">
          <color indexed="64"/>
        </top>
        <bottom/>
        <vertical/>
        <horizontal/>
      </border>
    </dxf>
    <dxf>
      <font>
        <b val="0"/>
        <i val="0"/>
        <strike val="0"/>
        <condense val="0"/>
        <extend val="0"/>
        <outline val="0"/>
        <shadow val="0"/>
        <u val="none"/>
        <vertAlign val="baseline"/>
        <sz val="12"/>
        <color theme="1"/>
        <name val="Times New Roman"/>
        <family val="1"/>
        <scheme val="none"/>
      </font>
      <fill>
        <patternFill patternType="solid">
          <fgColor indexed="64"/>
          <bgColor theme="6" tint="0.79998168889431442"/>
        </patternFill>
      </fill>
      <alignment horizontal="center" vertical="bottom" textRotation="0" wrapText="0" indent="0" justifyLastLine="0" shrinkToFit="0" readingOrder="0"/>
      <border diagonalUp="0" diagonalDown="0">
        <left style="thin">
          <color indexed="64"/>
        </left>
        <right style="thin">
          <color indexed="64"/>
        </right>
        <top style="medium">
          <color indexed="64"/>
        </top>
        <bottom/>
        <vertical/>
        <horizontal/>
      </border>
      <protection locked="0" hidden="0"/>
    </dxf>
    <dxf>
      <font>
        <b val="0"/>
        <i val="0"/>
        <strike val="0"/>
        <condense val="0"/>
        <extend val="0"/>
        <outline val="0"/>
        <shadow val="0"/>
        <u val="none"/>
        <vertAlign val="baseline"/>
        <sz val="12"/>
        <color theme="1"/>
        <name val="Times New Roman"/>
        <family val="1"/>
        <scheme val="none"/>
      </font>
      <alignment wrapText="1"/>
      <border diagonalUp="0" diagonalDown="0">
        <left style="thin">
          <color indexed="64"/>
        </left>
        <right style="thin">
          <color indexed="64"/>
        </right>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border diagonalUp="0" diagonalDown="0">
        <left style="thin">
          <color indexed="64"/>
        </left>
        <right style="thin">
          <color indexed="64"/>
        </right>
        <top/>
        <bottom style="thin">
          <color indexed="64"/>
        </bottom>
        <vertical/>
        <horizontal/>
      </border>
    </dxf>
    <dxf>
      <font>
        <b/>
        <i val="0"/>
        <strike val="0"/>
        <condense val="0"/>
        <extend val="0"/>
        <outline val="0"/>
        <shadow val="0"/>
        <u val="none"/>
        <vertAlign val="baseline"/>
        <sz val="12"/>
        <color theme="1"/>
        <name val="Times New Roman"/>
        <family val="1"/>
        <scheme val="none"/>
      </font>
      <border diagonalUp="0" diagonalDown="0">
        <left style="thin">
          <color indexed="64"/>
        </left>
        <right style="thin">
          <color indexed="64"/>
        </right>
        <top/>
        <bottom style="thin">
          <color indexed="64"/>
        </bottom>
        <vertical/>
        <horizontal/>
      </border>
    </dxf>
    <dxf>
      <font>
        <b/>
        <i val="0"/>
        <strike val="0"/>
        <condense val="0"/>
        <extend val="0"/>
        <outline val="0"/>
        <shadow val="0"/>
        <u val="none"/>
        <vertAlign val="baseline"/>
        <sz val="12"/>
        <color theme="1"/>
        <name val="Times New Roman"/>
        <family val="1"/>
        <scheme val="none"/>
      </font>
      <alignment horizontal="center" vertical="bottom" textRotation="0" wrapText="1" indent="0" justifyLastLine="0" shrinkToFit="0" readingOrder="0"/>
    </dxf>
    <dxf>
      <font>
        <b/>
        <i val="0"/>
        <strike val="0"/>
        <condense val="0"/>
        <extend val="0"/>
        <outline val="0"/>
        <shadow val="0"/>
        <u val="none"/>
        <vertAlign val="baseline"/>
        <sz val="12"/>
        <color theme="1"/>
        <name val="Times New Roman"/>
        <family val="1"/>
        <scheme val="none"/>
      </font>
      <numFmt numFmtId="0" formatCode="General"/>
      <fill>
        <patternFill patternType="solid">
          <fgColor indexed="64"/>
          <bgColor theme="4" tint="0.79998168889431442"/>
        </patternFill>
      </fill>
    </dxf>
    <dxf>
      <font>
        <b val="0"/>
        <i val="0"/>
        <strike val="0"/>
        <condense val="0"/>
        <extend val="0"/>
        <outline val="0"/>
        <shadow val="0"/>
        <u val="none"/>
        <vertAlign val="baseline"/>
        <sz val="12"/>
        <color theme="1"/>
        <name val="Times New Roman"/>
        <family val="1"/>
        <scheme val="none"/>
      </font>
      <numFmt numFmtId="1" formatCode="0"/>
      <fill>
        <patternFill patternType="solid">
          <fgColor indexed="64"/>
          <bgColor theme="9" tint="0.59999389629810485"/>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9" tint="0.5999938962981048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 formatCode="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64" formatCode="0.0%"/>
      <fill>
        <patternFill patternType="solid">
          <fgColor indexed="64"/>
          <bgColor theme="9" tint="0.5999938962981048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64" formatCode="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fill>
        <patternFill patternType="solid">
          <fgColor indexed="64"/>
          <bgColor theme="6" tint="0.79998168889431442"/>
        </patternFill>
      </fill>
      <alignment horizontal="center" vertical="bottom" textRotation="0" wrapText="0" indent="0" justifyLastLine="0" shrinkToFit="0" readingOrder="0"/>
      <border diagonalUp="0" diagonalDown="0">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fill>
        <patternFill patternType="solid">
          <fgColor indexed="64"/>
          <bgColor theme="6" tint="0.79998168889431442"/>
        </patternFill>
      </fill>
      <alignment horizontal="center"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alignment horizontal="general" vertical="bottom" textRotation="0" wrapText="1" indent="0" justifyLastLine="0" shrinkToFit="0" readingOrder="0"/>
      <border diagonalUp="0" diagonalDown="0">
        <left style="thin">
          <color indexed="64"/>
        </left>
        <right/>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Times New Roman"/>
        <family val="1"/>
        <scheme val="none"/>
      </font>
      <alignment wrapText="1"/>
      <border diagonalUp="0" diagonalDown="0">
        <left style="thin">
          <color indexed="64"/>
        </left>
        <right style="thin">
          <color indexed="64"/>
        </right>
        <top style="thin">
          <color indexed="64"/>
        </top>
        <bottom style="thin">
          <color indexed="64"/>
        </bottom>
        <vertical/>
        <horizontal/>
      </border>
    </dxf>
    <dxf>
      <font>
        <b/>
        <i val="0"/>
        <strike val="0"/>
        <condense val="0"/>
        <extend val="0"/>
        <outline val="0"/>
        <shadow val="0"/>
        <u val="none"/>
        <vertAlign val="baseline"/>
        <sz val="12"/>
        <color theme="1"/>
        <name val="Times New Roman"/>
        <family val="1"/>
        <scheme val="none"/>
      </font>
      <alignment horizontal="center" vertical="bottom" textRotation="0" wrapText="1" indent="0" justifyLastLine="0" shrinkToFit="0" readingOrder="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9" tint="0.5999938962981048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 formatCode="0"/>
      <border diagonalUp="0" diagonalDown="0">
        <left style="thin">
          <color indexed="64"/>
        </left>
        <right style="thin">
          <color indexed="64"/>
        </right>
        <top style="thin">
          <color indexed="64"/>
        </top>
        <bottom style="thin">
          <color indexed="64"/>
        </bottom>
        <vertical/>
        <horizontal/>
      </border>
      <protection locked="0" hidden="0"/>
    </dxf>
    <dxf>
      <border outline="0">
        <bottom style="thin">
          <color indexed="64"/>
        </bottom>
      </border>
    </dxf>
    <dxf>
      <border outline="0">
        <bottom style="medium">
          <color indexed="64"/>
        </bottom>
      </border>
    </dxf>
    <dxf>
      <font>
        <b/>
        <i val="0"/>
        <strike val="0"/>
        <condense val="0"/>
        <extend val="0"/>
        <outline val="0"/>
        <shadow val="0"/>
        <u val="none"/>
        <vertAlign val="baseline"/>
        <sz val="12"/>
        <color auto="1"/>
        <name val="Times New Roman"/>
        <family val="1"/>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9" tint="0.59999389629810485"/>
        </patternFill>
      </fill>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9" tint="0.59999389629810485"/>
        </patternFill>
      </fill>
      <border diagonalUp="0" diagonalDown="0">
        <left style="thin">
          <color indexed="64"/>
        </left>
        <right style="thin">
          <color indexed="64"/>
        </right>
        <top/>
        <bottom style="thin">
          <color indexed="64"/>
        </bottom>
        <vertical/>
        <horizontal/>
      </border>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4" formatCode="0.0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2" formatCode="0.00"/>
      <fill>
        <patternFill patternType="solid">
          <fgColor indexed="64"/>
          <bgColor theme="6" tint="0.79998168889431442"/>
        </patternFill>
      </fill>
      <alignment horizontal="left"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protection locked="0" hidden="0"/>
    </dxf>
    <dxf>
      <font>
        <b val="0"/>
        <i val="0"/>
        <strike val="0"/>
        <condense val="0"/>
        <extend val="0"/>
        <outline val="0"/>
        <shadow val="0"/>
        <u val="none"/>
        <vertAlign val="baseline"/>
        <sz val="12"/>
        <color theme="1"/>
        <name val="Times New Roman"/>
        <family val="1"/>
        <scheme val="none"/>
      </font>
      <numFmt numFmtId="1" formatCode="0"/>
      <fill>
        <patternFill patternType="solid">
          <fgColor indexed="64"/>
          <bgColor theme="6" tint="0.79998168889431442"/>
        </patternFill>
      </fill>
      <border diagonalUp="0" diagonalDown="0">
        <left style="thin">
          <color indexed="64"/>
        </left>
        <right style="thin">
          <color indexed="64"/>
        </right>
        <top style="thin">
          <color indexed="64"/>
        </top>
        <bottom style="thin">
          <color indexed="64"/>
        </bottom>
        <vertical/>
        <horizontal/>
      </border>
      <protection locked="0" hidden="0"/>
    </dxf>
    <dxf>
      <border outline="0">
        <bottom style="thin">
          <color indexed="64"/>
        </bottom>
      </border>
    </dxf>
    <dxf>
      <border outline="0">
        <bottom style="medium">
          <color indexed="64"/>
        </bottom>
      </border>
    </dxf>
    <dxf>
      <font>
        <b/>
        <i val="0"/>
        <strike val="0"/>
        <condense val="0"/>
        <extend val="0"/>
        <outline val="0"/>
        <shadow val="0"/>
        <u val="none"/>
        <vertAlign val="baseline"/>
        <sz val="12"/>
        <color auto="1"/>
        <name val="Times New Roman"/>
        <family val="1"/>
        <scheme val="none"/>
      </font>
      <alignment horizontal="general" vertical="bottom" textRotation="0" wrapText="1" indent="0" justifyLastLine="0" shrinkToFit="0" readingOrder="0"/>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2.xml"/><Relationship Id="rId5" Type="http://schemas.openxmlformats.org/officeDocument/2006/relationships/theme" Target="theme/theme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75C2EDA4-AC1E-4440-8325-92F3178AB27E}" name="Table2" displayName="Table2" ref="A7:L17" totalsRowShown="0" headerRowDxfId="56" headerRowBorderDxfId="55" tableBorderDxfId="54">
  <autoFilter ref="A7:L17" xr:uid="{75C2EDA4-AC1E-4440-8325-92F3178AB27E}">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0279E352-6E7B-48E1-ACD8-F96F6C941522}" name="Recruitment Sources" dataDxfId="53"/>
    <tableColumn id="2" xr3:uid="{6C4AB133-5F93-434E-9E55-73564D119228}" name="Census Recruitment Area / Occupation Codes" dataDxfId="52"/>
    <tableColumn id="3" xr3:uid="{D6B9E9C0-2FA6-49FF-B5BF-A6F4BF85036C}" name="Hispanic/ Latino" dataDxfId="51"/>
    <tableColumn id="4" xr3:uid="{8C168B06-4C99-4B85-96A2-769B631535E0}" name="Black/ African American" dataDxfId="50"/>
    <tableColumn id="5" xr3:uid="{9EA0C40B-0F88-4E7C-B749-29D2E34BC85E}" name="White" dataDxfId="49"/>
    <tableColumn id="6" xr3:uid="{AF1FFE70-A402-4A6C-952A-0B0B0A5D3A9F}" name="Asian" dataDxfId="48"/>
    <tableColumn id="7" xr3:uid="{06CF37D5-0D36-4E24-B5A4-65F8049E25D4}" name="American Indian/ Alaska Native" dataDxfId="47"/>
    <tableColumn id="8" xr3:uid="{2EA7146C-A15B-41EB-9D4B-CF64200071C2}" name="Pacific Islander/ Native Hawaiian" dataDxfId="46"/>
    <tableColumn id="9" xr3:uid="{47B33A0C-BD15-440A-A4D6-EDB7EB7B92FB}" name="Total Historically Underrepresented Groups" dataDxfId="45">
      <calculatedColumnFormula>SUM(1-E8)</calculatedColumnFormula>
    </tableColumn>
    <tableColumn id="10" xr3:uid="{13FAA044-AEDF-472B-95D6-D3B29B92D382}" name="Weight" dataDxfId="44"/>
    <tableColumn id="12" xr3:uid="{70C79B65-0627-42FA-BEF0-5B5158D4FB9F}" name="Composite Availability" dataDxfId="43"/>
    <tableColumn id="13" xr3:uid="{426AAA18-F146-47C4-AC55-EB4CF4024B30}" name="Availability Percentage " dataDxfId="42"/>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48F6D540-C4D1-415D-9EEB-8E5A598FBA8C}" name="Table3" displayName="Table3" ref="A19:G29" totalsRowShown="0" headerRowDxfId="41" headerRowBorderDxfId="40" tableBorderDxfId="39">
  <autoFilter ref="A19:G29" xr:uid="{48F6D540-C4D1-415D-9EEB-8E5A598FBA8C}">
    <filterColumn colId="0" hiddenButton="1"/>
    <filterColumn colId="1" hiddenButton="1"/>
    <filterColumn colId="2" hiddenButton="1"/>
    <filterColumn colId="3" hiddenButton="1"/>
    <filterColumn colId="4" hiddenButton="1"/>
    <filterColumn colId="5" hiddenButton="1"/>
    <filterColumn colId="6" hiddenButton="1"/>
  </autoFilter>
  <tableColumns count="7">
    <tableColumn id="1" xr3:uid="{0015B713-6F66-4BDD-94CF-C44A62C3F1BE}" name="Recruitment Sources" dataDxfId="38">
      <calculatedColumnFormula>A8</calculatedColumnFormula>
    </tableColumn>
    <tableColumn id="2" xr3:uid="{79883874-8E75-48F1-ABF0-BF1F265D4EFE}" name="Census Recruitment Area / Occupation Codes" dataDxfId="37">
      <calculatedColumnFormula>B8</calculatedColumnFormula>
    </tableColumn>
    <tableColumn id="3" xr3:uid="{FFA6CFEF-5F36-4504-B2ED-4D9145156B3A}" name="Female" dataDxfId="36"/>
    <tableColumn id="4" xr3:uid="{C9EC738F-CEA5-41E3-A926-A23A28D80B06}" name="Male" dataDxfId="35"/>
    <tableColumn id="5" xr3:uid="{23E9949E-5853-4B90-9708-61D94C5BFCA5}" name="Weight" dataDxfId="34">
      <calculatedColumnFormula>IFERROR(J8,"")</calculatedColumnFormula>
    </tableColumn>
    <tableColumn id="6" xr3:uid="{5C25F77E-93C8-42DE-96FD-F62FBAAADCEA}" name="Composite Availability" dataDxfId="33"/>
    <tableColumn id="7" xr3:uid="{81535192-75B5-4162-B34A-CF8BE7C21F44}" name="Availability Percentage " dataDxfId="32"/>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B9EA5E82-DE44-4355-B8F9-CF23A31AD5C6}" name="Table4" displayName="Table4" ref="A7:L14" totalsRowShown="0" headerRowDxfId="31">
  <autoFilter ref="A7:L14" xr:uid="{B9EA5E82-DE44-4355-B8F9-CF23A31AD5C6}">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79FE4065-3340-49F3-A15B-1BCA753F4944}" name="Race/ethnicity" dataDxfId="30"/>
    <tableColumn id="2" xr3:uid="{B3E54BA4-F573-4DFE-938D-C54DF57E8556}" name="Job Group" dataDxfId="29">
      <calculatedColumnFormula>$B$8</calculatedColumnFormula>
    </tableColumn>
    <tableColumn id="3" xr3:uid="{E51B3E58-082B-4F1F-A7F9-A79B9C52E2C9}" name="External Recruitment Area" dataDxfId="28">
      <calculatedColumnFormula>'Availability Worksheet'!B8</calculatedColumnFormula>
    </tableColumn>
    <tableColumn id="4" xr3:uid="{B6FA6635-232E-494E-950F-2C99EC1E8546}" name="Total Job Group Employees" dataDxfId="27"/>
    <tableColumn id="5" xr3:uid="{1B73149E-3CC3-4377-AA13-976398CD9C63}" name="Total Race/ethnicity Job Group Employees" dataDxfId="26"/>
    <tableColumn id="6" xr3:uid="{4EC85AB5-BC90-4DF9-9BC3-75A62486F481}" name="% of Race/Ethnicity Job Group Employees" dataDxfId="25">
      <calculatedColumnFormula>IFERROR(E8/D8,"")</calculatedColumnFormula>
    </tableColumn>
    <tableColumn id="7" xr3:uid="{1F08C299-CB13-48B5-86E9-B315A9AA9079}" name="Race/ethnicity Availability" dataDxfId="24">
      <calculatedColumnFormula>'Availability Worksheet'!L8</calculatedColumnFormula>
    </tableColumn>
    <tableColumn id="8" xr3:uid="{92C90310-B36D-4595-9958-E39E7ED0C72E}" name="Race/ethnicity Expected based on Availability" dataDxfId="23">
      <calculatedColumnFormula>G8*D8</calculatedColumnFormula>
    </tableColumn>
    <tableColumn id="9" xr3:uid="{3C7D413E-38A6-452D-B482-655AFDB67549}" name="Binomial Exact" dataDxfId="22">
      <calculatedColumnFormula>_xlfn.BINOM.DIST(E8, D8, G8, TRUE)</calculatedColumnFormula>
    </tableColumn>
    <tableColumn id="10" xr3:uid="{34101D7D-0DB7-4D6D-801E-3F6EF1137447}" name="Standard Deviation (SD)" dataDxfId="21">
      <calculatedColumnFormula>IFERROR((F8-G8)/((G8*(1-G8)/D8)^0.5),"")</calculatedColumnFormula>
    </tableColumn>
    <tableColumn id="11" xr3:uid="{71612F68-147B-4893-9375-BED21D8DD6A5}" name="SF" dataDxfId="20">
      <calculatedColumnFormula>H8-E8</calculatedColumnFormula>
    </tableColumn>
    <tableColumn id="12" xr3:uid="{D502E0CA-B8FA-492E-9ADA-306C2AEE1A2B}" name="Underutilization" dataDxfId="19">
      <calculatedColumnFormula>IFERROR(IF(J8&lt;(-1.99), "Underutilized", ""),"")</calculatedColumnFormula>
    </tableColumn>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E3991909-8E95-4683-A74F-10DDEDD470EC}" name="Table5" displayName="Table5" ref="A16:L18" totalsRowShown="0" headerRowDxfId="18">
  <autoFilter ref="A16:L18" xr:uid="{E3991909-8E95-4683-A74F-10DDEDD470EC}">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autoFilter>
  <tableColumns count="12">
    <tableColumn id="1" xr3:uid="{7AB2DCB7-A23B-480F-850F-E0730641AAF9}" name="Gender" dataDxfId="17"/>
    <tableColumn id="2" xr3:uid="{C6F95DD2-B49E-4CA9-A9E1-46E95D9E86D6}" name="Job Group" dataDxfId="16">
      <calculatedColumnFormula>$B$8</calculatedColumnFormula>
    </tableColumn>
    <tableColumn id="3" xr3:uid="{1B691DF7-66E2-46DF-A206-0D44D735941E}" name="External Recruitment Area" dataDxfId="15">
      <calculatedColumnFormula>C8</calculatedColumnFormula>
    </tableColumn>
    <tableColumn id="4" xr3:uid="{66F63FE2-3958-4619-BE83-9ADF8A2FBA18}" name="Total Job Group Employees"/>
    <tableColumn id="5" xr3:uid="{C49254E1-8435-4B7B-B197-A72F9BD6944F}" name="Total Gender Job Group Employees" dataDxfId="14"/>
    <tableColumn id="6" xr3:uid="{C2827348-27EC-4F5C-BC55-6043376D916F}" name="% of Gender Job Group Employees" dataDxfId="13">
      <calculatedColumnFormula>IFERROR(E17/D17,"")</calculatedColumnFormula>
    </tableColumn>
    <tableColumn id="7" xr3:uid="{A4DC7169-9BC2-447B-B92B-ECD0340B4E58}" name="Gender Availability" dataDxfId="12">
      <calculatedColumnFormula>'Availability Worksheet'!G20</calculatedColumnFormula>
    </tableColumn>
    <tableColumn id="8" xr3:uid="{658AFFA5-1FCC-4A60-82BC-80F2D17918EA}" name="Gender Expected based on Availability" dataDxfId="11">
      <calculatedColumnFormula>G17*D17</calculatedColumnFormula>
    </tableColumn>
    <tableColumn id="9" xr3:uid="{8E75DD59-D06E-407A-BDDD-DD3B39332572}" name="Binomial Exact" dataDxfId="10">
      <calculatedColumnFormula>_xlfn.BINOM.DIST(E17, D17, G17, TRUE)</calculatedColumnFormula>
    </tableColumn>
    <tableColumn id="10" xr3:uid="{7ACBD5AE-050A-40BB-9F96-20109E833359}" name="Standard Deviation (SD)" dataDxfId="9">
      <calculatedColumnFormula>IFERROR((F17-G17)/((G17*(1-G17)/D17)^0.5),"")</calculatedColumnFormula>
    </tableColumn>
    <tableColumn id="11" xr3:uid="{68EAA648-B61A-4F48-BDF4-2E4BA87B20AC}" name="SF" dataDxfId="8">
      <calculatedColumnFormula>H17-E17</calculatedColumnFormula>
    </tableColumn>
    <tableColumn id="12" xr3:uid="{55BF8EB5-33CF-44B4-9BD8-3A94E7B49547}" name="Underutilization" dataDxfId="7">
      <calculatedColumnFormula>IFERROR(IF(J17&lt;(-1.99), "Underutilized", ""),"")</calculatedColumnFormula>
    </tableColumn>
  </tableColumns>
  <tableStyleInfo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table" Target="../tables/table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22"/>
  <sheetViews>
    <sheetView topLeftCell="A9" zoomScaleNormal="100" workbookViewId="0">
      <selection activeCell="A5" sqref="A5"/>
    </sheetView>
  </sheetViews>
  <sheetFormatPr defaultColWidth="46.7109375" defaultRowHeight="15" x14ac:dyDescent="0.25"/>
  <cols>
    <col min="1" max="1" width="92.85546875" style="23" customWidth="1"/>
    <col min="2" max="2" width="34.140625" style="23" customWidth="1"/>
    <col min="3" max="4" width="34.140625" customWidth="1"/>
  </cols>
  <sheetData>
    <row r="1" spans="1:2" ht="19.5" thickBot="1" x14ac:dyDescent="0.35">
      <c r="A1" s="85" t="s">
        <v>0</v>
      </c>
      <c r="B1" s="84"/>
    </row>
    <row r="2" spans="1:2" ht="28.5" customHeight="1" x14ac:dyDescent="0.25">
      <c r="A2" s="37" t="s">
        <v>1</v>
      </c>
      <c r="B2" s="38"/>
    </row>
    <row r="3" spans="1:2" ht="30.75" customHeight="1" x14ac:dyDescent="0.25">
      <c r="A3" s="37" t="s">
        <v>2</v>
      </c>
      <c r="B3" s="38"/>
    </row>
    <row r="4" spans="1:2" ht="63" customHeight="1" x14ac:dyDescent="0.25">
      <c r="A4" s="37" t="s">
        <v>80</v>
      </c>
      <c r="B4" s="38"/>
    </row>
    <row r="5" spans="1:2" ht="81" customHeight="1" x14ac:dyDescent="0.25">
      <c r="A5" s="87" t="s">
        <v>3</v>
      </c>
      <c r="B5" s="38"/>
    </row>
    <row r="6" spans="1:2" ht="48.75" customHeight="1" x14ac:dyDescent="0.25">
      <c r="A6" s="37" t="s">
        <v>78</v>
      </c>
      <c r="B6" s="38"/>
    </row>
    <row r="7" spans="1:2" ht="39.75" customHeight="1" x14ac:dyDescent="0.25">
      <c r="A7" s="37" t="s">
        <v>4</v>
      </c>
      <c r="B7" s="38"/>
    </row>
    <row r="8" spans="1:2" ht="46.5" customHeight="1" x14ac:dyDescent="0.25">
      <c r="A8" s="37" t="s">
        <v>5</v>
      </c>
      <c r="B8" s="38"/>
    </row>
    <row r="9" spans="1:2" ht="51.75" customHeight="1" x14ac:dyDescent="0.25">
      <c r="A9" s="37" t="s">
        <v>6</v>
      </c>
      <c r="B9" s="38"/>
    </row>
    <row r="10" spans="1:2" ht="47.25" customHeight="1" x14ac:dyDescent="0.25">
      <c r="A10" s="37" t="s">
        <v>7</v>
      </c>
      <c r="B10" s="38"/>
    </row>
    <row r="11" spans="1:2" ht="19.5" customHeight="1" x14ac:dyDescent="0.25">
      <c r="A11" s="37" t="s">
        <v>8</v>
      </c>
      <c r="B11" s="38"/>
    </row>
    <row r="12" spans="1:2" ht="37.5" customHeight="1" x14ac:dyDescent="0.25">
      <c r="A12" s="37" t="s">
        <v>79</v>
      </c>
      <c r="B12" s="38"/>
    </row>
    <row r="13" spans="1:2" ht="15" customHeight="1" x14ac:dyDescent="0.25">
      <c r="A13" s="37" t="s">
        <v>9</v>
      </c>
      <c r="B13" s="38"/>
    </row>
    <row r="14" spans="1:2" ht="33.75" customHeight="1" x14ac:dyDescent="0.25">
      <c r="A14" s="23" t="s">
        <v>10</v>
      </c>
      <c r="B14" s="38"/>
    </row>
    <row r="15" spans="1:2" ht="29.25" customHeight="1" x14ac:dyDescent="0.25">
      <c r="A15" s="71" t="s">
        <v>11</v>
      </c>
      <c r="B15" s="72"/>
    </row>
    <row r="16" spans="1:2" ht="19.5" thickBot="1" x14ac:dyDescent="0.35">
      <c r="A16" s="85" t="s">
        <v>12</v>
      </c>
      <c r="B16" s="38"/>
    </row>
    <row r="17" spans="1:2" ht="47.25" customHeight="1" x14ac:dyDescent="0.25">
      <c r="A17" s="37" t="s">
        <v>13</v>
      </c>
      <c r="B17" s="38"/>
    </row>
    <row r="18" spans="1:2" ht="45" customHeight="1" x14ac:dyDescent="0.25">
      <c r="A18" s="37" t="s">
        <v>14</v>
      </c>
      <c r="B18" s="38"/>
    </row>
    <row r="19" spans="1:2" ht="45" customHeight="1" x14ac:dyDescent="0.25">
      <c r="A19" s="37" t="s">
        <v>15</v>
      </c>
      <c r="B19" s="38"/>
    </row>
    <row r="20" spans="1:2" ht="45" customHeight="1" x14ac:dyDescent="0.25">
      <c r="A20" s="37" t="s">
        <v>16</v>
      </c>
      <c r="B20" s="38"/>
    </row>
    <row r="21" spans="1:2" ht="31.5" customHeight="1" x14ac:dyDescent="0.25">
      <c r="A21" s="71" t="s">
        <v>17</v>
      </c>
      <c r="B21" s="72"/>
    </row>
    <row r="22" spans="1:2" x14ac:dyDescent="0.25">
      <c r="A22" s="86" t="s">
        <v>18</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RowHeight="15" x14ac:dyDescent="0.25"/>
  <sheetData>
    <row r="1" spans="1:1" x14ac:dyDescent="0.25">
      <c r="A1" s="41" t="s">
        <v>19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30"/>
  <sheetViews>
    <sheetView zoomScale="85" zoomScaleNormal="85" workbookViewId="0">
      <selection sqref="A1:L1"/>
    </sheetView>
  </sheetViews>
  <sheetFormatPr defaultColWidth="5.85546875" defaultRowHeight="15.75" x14ac:dyDescent="0.25"/>
  <cols>
    <col min="1" max="1" width="26.85546875" style="1" customWidth="1"/>
    <col min="2" max="2" width="45" style="1" customWidth="1"/>
    <col min="3" max="3" width="13.85546875" style="1" customWidth="1"/>
    <col min="4" max="4" width="11.42578125" style="1" customWidth="1"/>
    <col min="5" max="5" width="8.5703125" style="1" customWidth="1"/>
    <col min="6" max="6" width="23" style="8" customWidth="1"/>
    <col min="7" max="7" width="17.5703125" style="8" customWidth="1"/>
    <col min="8" max="9" width="17.85546875" style="8" customWidth="1"/>
    <col min="10" max="10" width="10.7109375" style="8" customWidth="1"/>
    <col min="11" max="11" width="34.85546875" style="8" bestFit="1" customWidth="1"/>
    <col min="12" max="12" width="12.5703125" style="1" customWidth="1"/>
    <col min="13" max="16384" width="5.85546875" style="1"/>
  </cols>
  <sheetData>
    <row r="1" spans="1:12" ht="41.25" customHeight="1" x14ac:dyDescent="0.25">
      <c r="A1" s="100" t="s">
        <v>20</v>
      </c>
      <c r="B1" s="100"/>
      <c r="C1" s="100"/>
      <c r="D1" s="100"/>
      <c r="E1" s="100"/>
      <c r="F1" s="100"/>
      <c r="G1" s="100"/>
      <c r="H1" s="100"/>
      <c r="I1" s="100"/>
      <c r="J1" s="100"/>
      <c r="K1" s="100"/>
      <c r="L1" s="100"/>
    </row>
    <row r="2" spans="1:12" ht="38.25" customHeight="1" x14ac:dyDescent="0.25">
      <c r="A2" s="39" t="s">
        <v>21</v>
      </c>
      <c r="B2" s="101"/>
      <c r="C2" s="101"/>
      <c r="D2" s="101"/>
      <c r="E2" s="101"/>
      <c r="F2" s="101"/>
      <c r="G2" s="101"/>
      <c r="H2" s="101"/>
      <c r="I2" s="101"/>
      <c r="J2" s="101"/>
      <c r="K2" s="101"/>
      <c r="L2" s="101"/>
    </row>
    <row r="3" spans="1:12" s="3" customFormat="1" ht="41.25" customHeight="1" x14ac:dyDescent="0.25">
      <c r="A3" s="40" t="s">
        <v>22</v>
      </c>
      <c r="B3" s="101"/>
      <c r="C3" s="102"/>
      <c r="D3" s="102"/>
      <c r="E3" s="102"/>
      <c r="F3" s="102"/>
      <c r="G3" s="102"/>
      <c r="H3" s="102"/>
      <c r="I3" s="102"/>
      <c r="J3" s="102"/>
      <c r="K3" s="102"/>
      <c r="L3" s="102"/>
    </row>
    <row r="4" spans="1:12" x14ac:dyDescent="0.25">
      <c r="A4" s="35" t="s">
        <v>23</v>
      </c>
      <c r="B4" s="101"/>
      <c r="C4" s="102"/>
      <c r="D4" s="102"/>
      <c r="E4" s="102"/>
      <c r="F4" s="102"/>
      <c r="G4" s="102"/>
      <c r="H4" s="102"/>
      <c r="I4" s="102"/>
      <c r="J4" s="102"/>
      <c r="K4" s="102"/>
      <c r="L4" s="102"/>
    </row>
    <row r="5" spans="1:12" ht="31.5" x14ac:dyDescent="0.25">
      <c r="A5" s="36" t="s">
        <v>24</v>
      </c>
      <c r="B5" s="98"/>
      <c r="C5" s="99"/>
      <c r="D5" s="99"/>
      <c r="E5" s="99"/>
      <c r="F5" s="99"/>
      <c r="G5" s="99"/>
      <c r="H5" s="99"/>
      <c r="I5" s="99"/>
      <c r="J5" s="99"/>
      <c r="K5" s="99"/>
      <c r="L5" s="99"/>
    </row>
    <row r="6" spans="1:12" ht="47.25" x14ac:dyDescent="0.25">
      <c r="A6" s="36" t="s">
        <v>25</v>
      </c>
      <c r="B6" s="69"/>
      <c r="C6" s="70"/>
      <c r="D6" s="70"/>
      <c r="E6" s="70"/>
      <c r="F6" s="70"/>
      <c r="G6" s="70"/>
      <c r="H6" s="70"/>
      <c r="I6" s="70"/>
      <c r="J6" s="70"/>
      <c r="K6" s="70"/>
      <c r="L6" s="70"/>
    </row>
    <row r="7" spans="1:12" s="3" customFormat="1" ht="47.25" x14ac:dyDescent="0.25">
      <c r="A7" s="2" t="s">
        <v>26</v>
      </c>
      <c r="B7" s="25" t="s">
        <v>27</v>
      </c>
      <c r="C7" s="25" t="s">
        <v>28</v>
      </c>
      <c r="D7" s="25" t="s">
        <v>29</v>
      </c>
      <c r="E7" s="25" t="s">
        <v>30</v>
      </c>
      <c r="F7" s="25" t="s">
        <v>31</v>
      </c>
      <c r="G7" s="25" t="s">
        <v>32</v>
      </c>
      <c r="H7" s="25" t="s">
        <v>33</v>
      </c>
      <c r="I7" s="25" t="s">
        <v>34</v>
      </c>
      <c r="J7" s="25" t="s">
        <v>35</v>
      </c>
      <c r="K7" s="25" t="s">
        <v>36</v>
      </c>
      <c r="L7" s="25" t="s">
        <v>37</v>
      </c>
    </row>
    <row r="8" spans="1:12" x14ac:dyDescent="0.25">
      <c r="A8" s="42">
        <v>1</v>
      </c>
      <c r="B8" s="60" t="s">
        <v>38</v>
      </c>
      <c r="C8" s="47">
        <v>0.3</v>
      </c>
      <c r="D8" s="47">
        <v>0.12</v>
      </c>
      <c r="E8" s="47">
        <v>0.31</v>
      </c>
      <c r="F8" s="47">
        <v>0.25</v>
      </c>
      <c r="G8" s="47">
        <v>5.0000000000000001E-4</v>
      </c>
      <c r="H8" s="47">
        <v>8.0000000000000004E-4</v>
      </c>
      <c r="I8" s="28">
        <f t="shared" ref="I8:I17" si="0">SUM(1-E8)</f>
        <v>0.69</v>
      </c>
      <c r="J8" s="47">
        <v>0.2</v>
      </c>
      <c r="K8" s="26" t="s">
        <v>39</v>
      </c>
      <c r="L8" s="29">
        <f>SUM(C$8*$J$8)+(C$9*$J$9)+(C$10*$J$10)+(C$11*$J$11)+(C$12*$J$12)+(C$13*$J$13)+(C$14*$J$14)+(C$15*$J$15)+(C$16*$J$16)+(C$17*$J$17)</f>
        <v>0.3145</v>
      </c>
    </row>
    <row r="9" spans="1:12" ht="31.5" x14ac:dyDescent="0.25">
      <c r="A9" s="45">
        <v>2</v>
      </c>
      <c r="B9" s="61" t="s">
        <v>40</v>
      </c>
      <c r="C9" s="48">
        <v>0.38</v>
      </c>
      <c r="D9" s="48">
        <v>0.06</v>
      </c>
      <c r="E9" s="48">
        <v>0.25</v>
      </c>
      <c r="F9" s="48">
        <v>0.3</v>
      </c>
      <c r="G9" s="48">
        <v>2.0000000000000001E-4</v>
      </c>
      <c r="H9" s="48">
        <v>5.0000000000000001E-4</v>
      </c>
      <c r="I9" s="28">
        <f>SUM(1-E9)</f>
        <v>0.75</v>
      </c>
      <c r="J9" s="48">
        <v>0.4</v>
      </c>
      <c r="K9" s="27" t="s">
        <v>41</v>
      </c>
      <c r="L9" s="29">
        <f>SUM(D$8*$J$8)+(D$9*$J$9)+(D$10*$J$10)+(D$11*$J$11)+(D$12*$J$12)+(D$13*$J$13)+(D$14*$J$14)+(D$15*$J$15)+(D$16*$J$16)+(D$17*$J$17)</f>
        <v>7.4500000000000011E-2</v>
      </c>
    </row>
    <row r="10" spans="1:12" x14ac:dyDescent="0.25">
      <c r="A10" s="45">
        <v>3</v>
      </c>
      <c r="B10" s="61" t="s">
        <v>42</v>
      </c>
      <c r="C10" s="48">
        <v>0.25</v>
      </c>
      <c r="D10" s="48">
        <v>0.04</v>
      </c>
      <c r="E10" s="48">
        <v>0.53</v>
      </c>
      <c r="F10" s="48">
        <v>0.16</v>
      </c>
      <c r="G10" s="48">
        <v>5.0000000000000001E-4</v>
      </c>
      <c r="H10" s="48">
        <v>8.0000000000000004E-4</v>
      </c>
      <c r="I10" s="28">
        <f>SUM(1-E10)</f>
        <v>0.47</v>
      </c>
      <c r="J10" s="48">
        <v>0.1</v>
      </c>
      <c r="K10" s="27" t="s">
        <v>30</v>
      </c>
      <c r="L10" s="29">
        <f>SUM(E$8*$J$8)+(E$9*$J$9)+(E$10*$J$10)+(E$11*$J$11)+(E$12*$J$12)+(E$13*$J$13)+(E$14*$J$14)+(E$15*$J$15)+(E$16*$J$16)+(E$17*$J$17)</f>
        <v>0.34450000000000003</v>
      </c>
    </row>
    <row r="11" spans="1:12" x14ac:dyDescent="0.25">
      <c r="A11" s="45">
        <v>4</v>
      </c>
      <c r="B11" s="61" t="s">
        <v>43</v>
      </c>
      <c r="C11" s="48">
        <v>0.2</v>
      </c>
      <c r="D11" s="48">
        <v>0.05</v>
      </c>
      <c r="E11" s="48">
        <v>0.59</v>
      </c>
      <c r="F11" s="48">
        <v>0.15</v>
      </c>
      <c r="G11" s="48">
        <v>2.9999999999999997E-4</v>
      </c>
      <c r="H11" s="48">
        <v>8.0000000000000004E-4</v>
      </c>
      <c r="I11" s="28">
        <f t="shared" si="0"/>
        <v>0.41000000000000003</v>
      </c>
      <c r="J11" s="48">
        <v>0.05</v>
      </c>
      <c r="K11" s="27" t="s">
        <v>31</v>
      </c>
      <c r="L11" s="29">
        <f>SUM(F$8*$J$8)+(F$9*$J$9)+(F$10*$J$10)+(F$11*$J$11)+(F$12*$J$12)+(F$13*$J$13)+(F$14*$J$14)+(F$15*$J$15)+(F$16*$J$16)+(F$17*$J$17)</f>
        <v>0.2485</v>
      </c>
    </row>
    <row r="12" spans="1:12" s="10" customFormat="1" x14ac:dyDescent="0.25">
      <c r="A12" s="49">
        <v>5</v>
      </c>
      <c r="B12" s="62" t="s">
        <v>44</v>
      </c>
      <c r="C12" s="48">
        <v>0.27</v>
      </c>
      <c r="D12" s="48">
        <v>0.08</v>
      </c>
      <c r="E12" s="48">
        <v>0.4</v>
      </c>
      <c r="F12" s="48">
        <v>0.22</v>
      </c>
      <c r="G12" s="48">
        <v>2.0000000000000001E-4</v>
      </c>
      <c r="H12" s="48">
        <v>5.9999999999999995E-4</v>
      </c>
      <c r="I12" s="28">
        <f>SUM(1-E12)</f>
        <v>0.6</v>
      </c>
      <c r="J12" s="48">
        <v>0.25</v>
      </c>
      <c r="K12" s="24" t="s">
        <v>45</v>
      </c>
      <c r="L12" s="29">
        <f>SUM(G$8*J$8)+(G$9*J$9)+(G$10*J$10)+(G$11*J$11)+(G$12*J$12)+(G$13*$J$13)+(G$14*$J$14)+(G$15*$J$15)+(G$16*$J$16)+(G$17*$J$17)</f>
        <v>2.9500000000000001E-4</v>
      </c>
    </row>
    <row r="13" spans="1:12" s="10" customFormat="1" x14ac:dyDescent="0.25">
      <c r="A13" s="49">
        <v>6</v>
      </c>
      <c r="B13" s="62"/>
      <c r="C13" s="48"/>
      <c r="D13" s="48"/>
      <c r="E13" s="48"/>
      <c r="F13" s="48"/>
      <c r="G13" s="48"/>
      <c r="H13" s="48"/>
      <c r="I13" s="28">
        <f t="shared" si="0"/>
        <v>1</v>
      </c>
      <c r="J13" s="48"/>
      <c r="K13" s="24" t="s">
        <v>46</v>
      </c>
      <c r="L13" s="29">
        <f>SUM(H$8*J$8)+(H$9*J$9)+(H$10*J$10)+(H$11*J$11)+(H$12*J$12)+(H$13*$J$13)+(H$14*$J$14)+(H$15*$J$15)+(H$16*$J$16)+(H$17*$J$17)</f>
        <v>6.3000000000000003E-4</v>
      </c>
    </row>
    <row r="14" spans="1:12" s="10" customFormat="1" x14ac:dyDescent="0.25">
      <c r="A14" s="49">
        <v>7</v>
      </c>
      <c r="B14" s="62"/>
      <c r="C14" s="48"/>
      <c r="D14" s="48"/>
      <c r="E14" s="48"/>
      <c r="F14" s="48"/>
      <c r="G14" s="48"/>
      <c r="H14" s="48"/>
      <c r="I14" s="28">
        <f t="shared" si="0"/>
        <v>1</v>
      </c>
      <c r="J14" s="48"/>
      <c r="K14" s="24" t="s">
        <v>47</v>
      </c>
      <c r="L14" s="29">
        <f>SUM(I$8*J$8)+(I$9*J$9)+(I$10*J$10)+(I$11*J$11)+(I$12*J$12)+(I$13*$J$13)+(I$14*$J$14)+(I$15*$J$15)+(I$16*$J$16)+(I$17*$J$17)</f>
        <v>0.65550000000000008</v>
      </c>
    </row>
    <row r="15" spans="1:12" s="10" customFormat="1" x14ac:dyDescent="0.25">
      <c r="A15" s="49">
        <v>8</v>
      </c>
      <c r="B15" s="62"/>
      <c r="C15" s="48"/>
      <c r="D15" s="48"/>
      <c r="E15" s="48"/>
      <c r="F15" s="48"/>
      <c r="G15" s="48"/>
      <c r="H15" s="48"/>
      <c r="I15" s="28">
        <f t="shared" si="0"/>
        <v>1</v>
      </c>
      <c r="J15" s="48"/>
      <c r="K15" s="24"/>
      <c r="L15" s="29"/>
    </row>
    <row r="16" spans="1:12" s="10" customFormat="1" x14ac:dyDescent="0.25">
      <c r="A16" s="49">
        <v>9</v>
      </c>
      <c r="B16" s="50"/>
      <c r="C16" s="48"/>
      <c r="D16" s="48"/>
      <c r="E16" s="48"/>
      <c r="F16" s="48"/>
      <c r="G16" s="48"/>
      <c r="H16" s="48"/>
      <c r="I16" s="28">
        <f t="shared" si="0"/>
        <v>1</v>
      </c>
      <c r="J16" s="48"/>
      <c r="K16" s="24"/>
      <c r="L16" s="29"/>
    </row>
    <row r="17" spans="1:12" s="10" customFormat="1" x14ac:dyDescent="0.25">
      <c r="A17" s="73">
        <v>10</v>
      </c>
      <c r="B17" s="74"/>
      <c r="C17" s="75"/>
      <c r="D17" s="75"/>
      <c r="E17" s="75"/>
      <c r="F17" s="75"/>
      <c r="G17" s="75"/>
      <c r="H17" s="75"/>
      <c r="I17" s="76">
        <f t="shared" si="0"/>
        <v>1</v>
      </c>
      <c r="J17" s="75"/>
      <c r="K17" s="77"/>
      <c r="L17" s="78"/>
    </row>
    <row r="18" spans="1:12" ht="47.25" x14ac:dyDescent="0.25">
      <c r="A18" s="36" t="s">
        <v>48</v>
      </c>
    </row>
    <row r="19" spans="1:12" ht="31.5" x14ac:dyDescent="0.25">
      <c r="A19" s="2" t="s">
        <v>26</v>
      </c>
      <c r="B19" s="25" t="s">
        <v>27</v>
      </c>
      <c r="C19" s="25" t="s">
        <v>49</v>
      </c>
      <c r="D19" s="25" t="s">
        <v>50</v>
      </c>
      <c r="E19" s="25" t="s">
        <v>35</v>
      </c>
      <c r="F19" s="25" t="s">
        <v>36</v>
      </c>
      <c r="G19" s="25" t="s">
        <v>37</v>
      </c>
      <c r="I19" s="1"/>
      <c r="J19" s="1"/>
    </row>
    <row r="20" spans="1:12" x14ac:dyDescent="0.25">
      <c r="A20" s="54">
        <f t="shared" ref="A20:B29" si="1">A8</f>
        <v>1</v>
      </c>
      <c r="B20" s="88" t="str">
        <f t="shared" si="1"/>
        <v>Student Population (IPEDS data)</v>
      </c>
      <c r="C20" s="47">
        <v>0.7</v>
      </c>
      <c r="D20" s="47">
        <v>0.3</v>
      </c>
      <c r="E20" s="58">
        <f t="shared" ref="E20:E29" si="2">IFERROR(J8,"")</f>
        <v>0.2</v>
      </c>
      <c r="F20" s="26" t="s">
        <v>51</v>
      </c>
      <c r="G20" s="29">
        <f>SUM(C$20*$E$20)+(C$21*$E$21)+(C$22*$E$22)+(C$23*$E$23)+(C$24*$E$24)+(C$25*$E$25)+(C$26*$E$26)+(C$27*$E$27)+(C$28*$E$28)+(C$29*$E$29)</f>
        <v>0.53600000000000003</v>
      </c>
      <c r="I20" s="1"/>
      <c r="J20" s="1"/>
    </row>
    <row r="21" spans="1:12" ht="31.5" x14ac:dyDescent="0.25">
      <c r="A21" s="55">
        <f t="shared" si="1"/>
        <v>2</v>
      </c>
      <c r="B21" s="89" t="str">
        <f t="shared" si="1"/>
        <v>Local Recruitment Area - (INSERT CENSUS AREA NAME)</v>
      </c>
      <c r="C21" s="48">
        <v>0.45</v>
      </c>
      <c r="D21" s="48">
        <v>0.55000000000000004</v>
      </c>
      <c r="E21" s="57">
        <f t="shared" si="2"/>
        <v>0.4</v>
      </c>
      <c r="F21" s="27" t="s">
        <v>52</v>
      </c>
      <c r="G21" s="29">
        <f>SUM(D$20*$E$20)+(D$21*$E$21)+(D$22*$E$22)+(D$23*$E$23)+(D$24*$E$24)+(D$25*$E$25)+(D$26*$E$26)+(D$27*$E$27)+(D$28*$E$28)+(D$29*$E$29)</f>
        <v>0.46400000000000002</v>
      </c>
      <c r="I21" s="1"/>
      <c r="J21" s="1"/>
    </row>
    <row r="22" spans="1:12" x14ac:dyDescent="0.25">
      <c r="A22" s="55">
        <f t="shared" si="1"/>
        <v>3</v>
      </c>
      <c r="B22" s="89" t="str">
        <f t="shared" si="1"/>
        <v>CA Statewide</v>
      </c>
      <c r="C22" s="48">
        <v>0.48</v>
      </c>
      <c r="D22" s="48">
        <v>0.52</v>
      </c>
      <c r="E22" s="57">
        <f t="shared" si="2"/>
        <v>0.1</v>
      </c>
      <c r="F22" s="27"/>
      <c r="G22" s="29"/>
      <c r="I22" s="1"/>
      <c r="J22" s="1"/>
    </row>
    <row r="23" spans="1:12" x14ac:dyDescent="0.25">
      <c r="A23" s="55">
        <f t="shared" si="1"/>
        <v>4</v>
      </c>
      <c r="B23" s="89" t="str">
        <f t="shared" si="1"/>
        <v>US National</v>
      </c>
      <c r="C23" s="48">
        <v>0.46</v>
      </c>
      <c r="D23" s="48">
        <v>0.54</v>
      </c>
      <c r="E23" s="57">
        <f t="shared" si="2"/>
        <v>0.05</v>
      </c>
      <c r="F23" s="27"/>
      <c r="G23" s="29"/>
      <c r="I23" s="1"/>
      <c r="J23" s="1"/>
    </row>
    <row r="24" spans="1:12" x14ac:dyDescent="0.25">
      <c r="A24" s="56">
        <f t="shared" si="1"/>
        <v>5</v>
      </c>
      <c r="B24" s="90" t="str">
        <f t="shared" si="1"/>
        <v>Advanced Degrees (prior 3 years)</v>
      </c>
      <c r="C24" s="48">
        <v>0.57999999999999996</v>
      </c>
      <c r="D24" s="48">
        <v>0.42</v>
      </c>
      <c r="E24" s="57">
        <f t="shared" si="2"/>
        <v>0.25</v>
      </c>
      <c r="F24" s="24"/>
      <c r="G24" s="29"/>
      <c r="I24" s="1"/>
      <c r="J24" s="1"/>
    </row>
    <row r="25" spans="1:12" x14ac:dyDescent="0.25">
      <c r="A25" s="56">
        <f t="shared" si="1"/>
        <v>6</v>
      </c>
      <c r="B25" s="90">
        <f t="shared" si="1"/>
        <v>0</v>
      </c>
      <c r="C25" s="48"/>
      <c r="D25" s="48"/>
      <c r="E25" s="57">
        <f t="shared" si="2"/>
        <v>0</v>
      </c>
      <c r="F25" s="24"/>
      <c r="G25" s="29"/>
      <c r="I25" s="1"/>
      <c r="J25" s="1"/>
    </row>
    <row r="26" spans="1:12" x14ac:dyDescent="0.25">
      <c r="A26" s="56">
        <f t="shared" si="1"/>
        <v>7</v>
      </c>
      <c r="B26" s="90">
        <f t="shared" si="1"/>
        <v>0</v>
      </c>
      <c r="C26" s="48"/>
      <c r="D26" s="48"/>
      <c r="E26" s="57">
        <f t="shared" si="2"/>
        <v>0</v>
      </c>
      <c r="F26" s="24"/>
      <c r="G26" s="29"/>
      <c r="I26" s="1"/>
      <c r="J26" s="1"/>
    </row>
    <row r="27" spans="1:12" x14ac:dyDescent="0.25">
      <c r="A27" s="56">
        <f t="shared" si="1"/>
        <v>8</v>
      </c>
      <c r="B27" s="90">
        <f t="shared" si="1"/>
        <v>0</v>
      </c>
      <c r="C27" s="48"/>
      <c r="D27" s="48"/>
      <c r="E27" s="57">
        <f t="shared" si="2"/>
        <v>0</v>
      </c>
      <c r="F27" s="24"/>
      <c r="G27" s="29"/>
      <c r="I27" s="1"/>
      <c r="J27" s="1"/>
    </row>
    <row r="28" spans="1:12" x14ac:dyDescent="0.25">
      <c r="A28" s="56">
        <f t="shared" si="1"/>
        <v>9</v>
      </c>
      <c r="B28" s="90">
        <f t="shared" si="1"/>
        <v>0</v>
      </c>
      <c r="C28" s="48"/>
      <c r="D28" s="48"/>
      <c r="E28" s="57">
        <f t="shared" si="2"/>
        <v>0</v>
      </c>
      <c r="F28" s="24"/>
      <c r="G28" s="29"/>
      <c r="I28" s="1"/>
      <c r="J28" s="1"/>
    </row>
    <row r="29" spans="1:12" x14ac:dyDescent="0.25">
      <c r="A29" s="79">
        <f t="shared" si="1"/>
        <v>10</v>
      </c>
      <c r="B29" s="91">
        <f t="shared" si="1"/>
        <v>0</v>
      </c>
      <c r="C29" s="75"/>
      <c r="D29" s="75"/>
      <c r="E29" s="80">
        <f t="shared" si="2"/>
        <v>0</v>
      </c>
      <c r="F29" s="77"/>
      <c r="G29" s="78"/>
      <c r="I29" s="1"/>
      <c r="J29" s="1"/>
    </row>
    <row r="30" spans="1:12" x14ac:dyDescent="0.25">
      <c r="A30" s="82" t="s">
        <v>53</v>
      </c>
      <c r="F30" s="1"/>
      <c r="G30" s="1"/>
    </row>
  </sheetData>
  <mergeCells count="5">
    <mergeCell ref="B5:L5"/>
    <mergeCell ref="A1:L1"/>
    <mergeCell ref="B3:L3"/>
    <mergeCell ref="B4:L4"/>
    <mergeCell ref="B2:L2"/>
  </mergeCells>
  <conditionalFormatting sqref="A20:B29">
    <cfRule type="cellIs" dxfId="6" priority="2" operator="equal">
      <formula>0</formula>
    </cfRule>
    <cfRule type="cellIs" dxfId="5" priority="3" operator="equal">
      <formula>0</formula>
    </cfRule>
    <cfRule type="cellIs" dxfId="4" priority="4" operator="equal">
      <formula>0</formula>
    </cfRule>
    <cfRule type="cellIs" dxfId="3" priority="5" operator="equal">
      <formula>0</formula>
    </cfRule>
  </conditionalFormatting>
  <conditionalFormatting sqref="E20:E29">
    <cfRule type="cellIs" dxfId="2" priority="1" operator="equal">
      <formula>0</formula>
    </cfRule>
  </conditionalFormatting>
  <pageMargins left="0.7" right="0.7" top="0.75" bottom="0.75" header="0.3" footer="0.3"/>
  <pageSetup scale="84" orientation="landscape" r:id="rId1"/>
  <tableParts count="2">
    <tablePart r:id="rId2"/>
    <tablePart r:id="rId3"/>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M19"/>
  <sheetViews>
    <sheetView tabSelected="1" zoomScale="70" zoomScaleNormal="70" workbookViewId="0">
      <selection activeCell="K8" sqref="K8"/>
    </sheetView>
  </sheetViews>
  <sheetFormatPr defaultColWidth="22.85546875" defaultRowHeight="15.75" x14ac:dyDescent="0.25"/>
  <cols>
    <col min="1" max="1" width="17.42578125" style="1" bestFit="1" customWidth="1"/>
    <col min="2" max="2" width="13.7109375" style="1" customWidth="1"/>
    <col min="3" max="3" width="28" style="1" customWidth="1"/>
    <col min="4" max="6" width="19.85546875" style="1" customWidth="1"/>
    <col min="7" max="7" width="19.85546875" style="19" customWidth="1"/>
    <col min="8" max="8" width="19.85546875" style="1" customWidth="1"/>
    <col min="9" max="9" width="16.28515625" style="10" customWidth="1"/>
    <col min="10" max="10" width="13.85546875" style="1" customWidth="1"/>
    <col min="11" max="11" width="15" style="1" customWidth="1"/>
    <col min="12" max="12" width="19.85546875" style="1" customWidth="1"/>
    <col min="13" max="13" width="9.85546875" style="1" customWidth="1"/>
    <col min="14" max="14" width="10.7109375" style="1" customWidth="1"/>
    <col min="15" max="16" width="5.5703125" style="1" bestFit="1" customWidth="1"/>
    <col min="17" max="17" width="3.28515625" style="1" bestFit="1" customWidth="1"/>
    <col min="18" max="18" width="6.85546875" style="1" bestFit="1" customWidth="1"/>
    <col min="19" max="20" width="4.42578125" style="1" bestFit="1" customWidth="1"/>
    <col min="21" max="21" width="5.42578125" style="1" bestFit="1" customWidth="1"/>
    <col min="22" max="22" width="3" style="1" bestFit="1" customWidth="1"/>
    <col min="23" max="23" width="4.7109375" style="1" bestFit="1" customWidth="1"/>
    <col min="24" max="25" width="5.5703125" style="1" bestFit="1" customWidth="1"/>
    <col min="26" max="26" width="6" style="1" bestFit="1" customWidth="1"/>
    <col min="27" max="16384" width="22.85546875" style="1"/>
  </cols>
  <sheetData>
    <row r="1" spans="1:13" x14ac:dyDescent="0.25">
      <c r="A1" s="100" t="s">
        <v>54</v>
      </c>
      <c r="B1" s="103"/>
      <c r="C1" s="103"/>
      <c r="D1" s="103"/>
      <c r="E1" s="103"/>
      <c r="F1" s="103"/>
      <c r="G1" s="103"/>
      <c r="H1" s="103"/>
      <c r="I1" s="103"/>
      <c r="J1" s="103"/>
      <c r="K1" s="103"/>
      <c r="L1" s="103"/>
      <c r="M1" s="104"/>
    </row>
    <row r="2" spans="1:13" x14ac:dyDescent="0.25">
      <c r="A2" s="33" t="s">
        <v>55</v>
      </c>
      <c r="B2" s="101">
        <f>'Availability Worksheet'!B2</f>
        <v>0</v>
      </c>
      <c r="C2" s="102"/>
      <c r="D2" s="102"/>
      <c r="E2" s="102"/>
      <c r="F2" s="102"/>
      <c r="G2" s="102"/>
      <c r="H2" s="102"/>
      <c r="I2" s="102"/>
      <c r="J2" s="102"/>
      <c r="K2" s="102"/>
      <c r="L2" s="102"/>
      <c r="M2" s="102"/>
    </row>
    <row r="3" spans="1:13" s="3" customFormat="1" x14ac:dyDescent="0.25">
      <c r="A3" s="34" t="s">
        <v>56</v>
      </c>
      <c r="B3" s="101">
        <f>'Availability Worksheet'!B3</f>
        <v>0</v>
      </c>
      <c r="C3" s="102"/>
      <c r="D3" s="102"/>
      <c r="E3" s="102"/>
      <c r="F3" s="102"/>
      <c r="G3" s="102"/>
      <c r="H3" s="102"/>
      <c r="I3" s="102"/>
      <c r="J3" s="102"/>
      <c r="K3" s="102"/>
      <c r="L3" s="102"/>
      <c r="M3" s="102"/>
    </row>
    <row r="4" spans="1:13" x14ac:dyDescent="0.25">
      <c r="A4" s="35" t="s">
        <v>23</v>
      </c>
      <c r="B4" s="101">
        <f>'Availability Worksheet'!B4</f>
        <v>0</v>
      </c>
      <c r="C4" s="102"/>
      <c r="D4" s="102"/>
      <c r="E4" s="102"/>
      <c r="F4" s="102"/>
      <c r="G4" s="102"/>
      <c r="H4" s="102"/>
      <c r="I4" s="102"/>
      <c r="J4" s="102"/>
      <c r="K4" s="102"/>
      <c r="L4" s="102"/>
      <c r="M4" s="102"/>
    </row>
    <row r="5" spans="1:13" ht="47.25" customHeight="1" x14ac:dyDescent="0.25">
      <c r="A5" s="36" t="s">
        <v>24</v>
      </c>
      <c r="B5" s="101">
        <f>'Availability Worksheet'!B5</f>
        <v>0</v>
      </c>
      <c r="C5" s="102"/>
      <c r="D5" s="102"/>
      <c r="E5" s="102"/>
      <c r="F5" s="102"/>
      <c r="G5" s="102"/>
      <c r="H5" s="102"/>
      <c r="I5" s="102"/>
      <c r="J5" s="102"/>
      <c r="K5" s="102"/>
      <c r="L5" s="102"/>
      <c r="M5" s="102"/>
    </row>
    <row r="6" spans="1:13" x14ac:dyDescent="0.25">
      <c r="A6" s="35" t="s">
        <v>57</v>
      </c>
    </row>
    <row r="7" spans="1:13" s="3" customFormat="1" ht="47.25" x14ac:dyDescent="0.25">
      <c r="A7" s="2" t="s">
        <v>58</v>
      </c>
      <c r="B7" s="2" t="s">
        <v>59</v>
      </c>
      <c r="C7" s="2" t="s">
        <v>60</v>
      </c>
      <c r="D7" s="5" t="s">
        <v>61</v>
      </c>
      <c r="E7" s="5" t="s">
        <v>62</v>
      </c>
      <c r="F7" s="6" t="s">
        <v>63</v>
      </c>
      <c r="G7" s="7" t="s">
        <v>64</v>
      </c>
      <c r="H7" s="5" t="s">
        <v>65</v>
      </c>
      <c r="I7" s="11" t="s">
        <v>66</v>
      </c>
      <c r="J7" s="5" t="s">
        <v>67</v>
      </c>
      <c r="K7" s="5" t="s">
        <v>68</v>
      </c>
      <c r="L7" s="81" t="s">
        <v>69</v>
      </c>
      <c r="M7" s="9"/>
    </row>
    <row r="8" spans="1:13" ht="31.5" x14ac:dyDescent="0.25">
      <c r="A8" s="92" t="s">
        <v>30</v>
      </c>
      <c r="B8" s="20">
        <f>'Availability Worksheet'!$B3:$L3</f>
        <v>0</v>
      </c>
      <c r="C8" s="64" t="str">
        <f>'Availability Worksheet'!B8</f>
        <v>Student Population (IPEDS data)</v>
      </c>
      <c r="D8" s="68">
        <v>200</v>
      </c>
      <c r="E8" s="66">
        <v>100</v>
      </c>
      <c r="F8" s="59">
        <f t="shared" ref="F8:F14" si="0">IFERROR(E8/D8,"")</f>
        <v>0.5</v>
      </c>
      <c r="G8" s="30">
        <f>'Availability Worksheet'!L10</f>
        <v>0.34450000000000003</v>
      </c>
      <c r="H8" s="13">
        <f>G8*D8</f>
        <v>68.900000000000006</v>
      </c>
      <c r="I8" s="18">
        <f t="shared" ref="I8:I11" si="1">_xlfn.BINOM.DIST(E8, D8, G8, TRUE)</f>
        <v>0.99999775683066883</v>
      </c>
      <c r="J8" s="53">
        <f t="shared" ref="J8:J14" si="2">IFERROR((F8-G8)/((G8*(1-G8)/D8)^0.5),"")</f>
        <v>4.6276918258779522</v>
      </c>
      <c r="K8" s="51">
        <f t="shared" ref="K8:K11" si="3">H8-E8</f>
        <v>-31.099999999999994</v>
      </c>
      <c r="L8" s="32" t="str">
        <f t="shared" ref="L8:L14" si="4">IFERROR(IF(J8&lt;(-1.99), "Underutilized", ""),"")</f>
        <v/>
      </c>
      <c r="M8" s="63"/>
    </row>
    <row r="9" spans="1:13" ht="47.25" x14ac:dyDescent="0.25">
      <c r="A9" s="93" t="s">
        <v>29</v>
      </c>
      <c r="B9" s="4">
        <f>$B$8</f>
        <v>0</v>
      </c>
      <c r="C9" s="64" t="str">
        <f>'Availability Worksheet'!B9</f>
        <v>Local Recruitment Area - (INSERT CENSUS AREA NAME)</v>
      </c>
      <c r="D9" s="96">
        <f t="shared" ref="D9:D14" si="5">$D8</f>
        <v>200</v>
      </c>
      <c r="E9" s="67">
        <v>10</v>
      </c>
      <c r="F9" s="14">
        <f t="shared" si="0"/>
        <v>0.05</v>
      </c>
      <c r="G9" s="31">
        <f>'Availability Worksheet'!L9</f>
        <v>7.4500000000000011E-2</v>
      </c>
      <c r="H9" s="15">
        <f t="shared" ref="H9:H11" si="6">G9*D9</f>
        <v>14.900000000000002</v>
      </c>
      <c r="I9" s="17">
        <f t="shared" si="1"/>
        <v>0.11403017340663062</v>
      </c>
      <c r="J9" s="16">
        <f t="shared" si="2"/>
        <v>-1.3195162235685349</v>
      </c>
      <c r="K9" s="52">
        <f t="shared" si="3"/>
        <v>4.9000000000000021</v>
      </c>
      <c r="L9" s="32" t="str">
        <f t="shared" si="4"/>
        <v/>
      </c>
    </row>
    <row r="10" spans="1:13" x14ac:dyDescent="0.25">
      <c r="A10" s="93" t="s">
        <v>28</v>
      </c>
      <c r="B10" s="4">
        <f t="shared" ref="B10:B14" si="7">$B$8</f>
        <v>0</v>
      </c>
      <c r="C10" s="64" t="str">
        <f>'Availability Worksheet'!B10</f>
        <v>CA Statewide</v>
      </c>
      <c r="D10" s="96">
        <f t="shared" si="5"/>
        <v>200</v>
      </c>
      <c r="E10" s="67">
        <v>55</v>
      </c>
      <c r="F10" s="14">
        <f t="shared" si="0"/>
        <v>0.27500000000000002</v>
      </c>
      <c r="G10" s="31">
        <f>'Availability Worksheet'!L8</f>
        <v>0.3145</v>
      </c>
      <c r="H10" s="15">
        <f t="shared" si="6"/>
        <v>62.9</v>
      </c>
      <c r="I10" s="17">
        <f t="shared" si="1"/>
        <v>0.12927294487232796</v>
      </c>
      <c r="J10" s="16">
        <f>IFERROR((F10-G10)/((G10*(1-G10)/D10)^0.5),"")</f>
        <v>-1.2030897839826709</v>
      </c>
      <c r="K10" s="52">
        <f t="shared" si="3"/>
        <v>7.8999999999999986</v>
      </c>
      <c r="L10" s="32" t="str">
        <f t="shared" si="4"/>
        <v/>
      </c>
    </row>
    <row r="11" spans="1:13" x14ac:dyDescent="0.25">
      <c r="A11" s="93" t="s">
        <v>31</v>
      </c>
      <c r="B11" s="4">
        <f t="shared" si="7"/>
        <v>0</v>
      </c>
      <c r="C11" s="64" t="str">
        <f>'Availability Worksheet'!B11</f>
        <v>US National</v>
      </c>
      <c r="D11" s="96">
        <f t="shared" si="5"/>
        <v>200</v>
      </c>
      <c r="E11" s="67">
        <v>30</v>
      </c>
      <c r="F11" s="14">
        <f t="shared" si="0"/>
        <v>0.15</v>
      </c>
      <c r="G11" s="31">
        <f>'Availability Worksheet'!L11</f>
        <v>0.2485</v>
      </c>
      <c r="H11" s="15">
        <f t="shared" si="6"/>
        <v>49.7</v>
      </c>
      <c r="I11" s="17">
        <f t="shared" si="1"/>
        <v>4.903768085116534E-4</v>
      </c>
      <c r="J11" s="16">
        <f t="shared" si="2"/>
        <v>-3.2234693070063494</v>
      </c>
      <c r="K11" s="52">
        <f t="shared" si="3"/>
        <v>19.700000000000003</v>
      </c>
      <c r="L11" s="32" t="str">
        <f t="shared" si="4"/>
        <v>Underutilized</v>
      </c>
    </row>
    <row r="12" spans="1:13" ht="47.25" x14ac:dyDescent="0.25">
      <c r="A12" s="93" t="s">
        <v>32</v>
      </c>
      <c r="B12" s="4">
        <f t="shared" si="7"/>
        <v>0</v>
      </c>
      <c r="C12" s="65" t="str">
        <f>'Availability Worksheet'!B12</f>
        <v>Advanced Degrees (prior 3 years)</v>
      </c>
      <c r="D12" s="96">
        <f t="shared" si="5"/>
        <v>200</v>
      </c>
      <c r="E12" s="67">
        <v>1</v>
      </c>
      <c r="F12" s="14">
        <f t="shared" si="0"/>
        <v>5.0000000000000001E-3</v>
      </c>
      <c r="G12" s="31">
        <f>'Availability Worksheet'!L12</f>
        <v>2.9500000000000001E-4</v>
      </c>
      <c r="H12" s="15">
        <f t="shared" ref="H12:H14" si="8">G12*D12</f>
        <v>5.9000000000000004E-2</v>
      </c>
      <c r="I12" s="17">
        <f t="shared" ref="I12:I14" si="9">_xlfn.BINOM.DIST(E12, D12, G12, TRUE)</f>
        <v>0.99833419144028002</v>
      </c>
      <c r="J12" s="16">
        <f t="shared" si="2"/>
        <v>3.8746072386556505</v>
      </c>
      <c r="K12" s="52">
        <f t="shared" ref="K12:K14" si="10">H12-E12</f>
        <v>-0.94099999999999995</v>
      </c>
      <c r="L12" s="32" t="str">
        <f t="shared" si="4"/>
        <v/>
      </c>
    </row>
    <row r="13" spans="1:13" ht="31.5" x14ac:dyDescent="0.25">
      <c r="A13" s="93" t="s">
        <v>33</v>
      </c>
      <c r="B13" s="4">
        <f t="shared" si="7"/>
        <v>0</v>
      </c>
      <c r="C13" s="64">
        <f>'Availability Worksheet'!B13</f>
        <v>0</v>
      </c>
      <c r="D13" s="96">
        <f t="shared" si="5"/>
        <v>200</v>
      </c>
      <c r="E13" s="67">
        <v>4</v>
      </c>
      <c r="F13" s="14">
        <f t="shared" si="0"/>
        <v>0.02</v>
      </c>
      <c r="G13" s="31">
        <f>'Availability Worksheet'!L13</f>
        <v>6.3000000000000003E-4</v>
      </c>
      <c r="H13" s="15">
        <f t="shared" si="8"/>
        <v>0.126</v>
      </c>
      <c r="I13" s="17">
        <f t="shared" si="9"/>
        <v>0.99999977281236718</v>
      </c>
      <c r="J13" s="16">
        <f t="shared" si="2"/>
        <v>10.917198068586019</v>
      </c>
      <c r="K13" s="52">
        <f t="shared" si="10"/>
        <v>-3.8740000000000001</v>
      </c>
      <c r="L13" s="32" t="str">
        <f t="shared" si="4"/>
        <v/>
      </c>
    </row>
    <row r="14" spans="1:13" ht="63" x14ac:dyDescent="0.25">
      <c r="A14" s="93" t="s">
        <v>47</v>
      </c>
      <c r="B14" s="4">
        <f t="shared" si="7"/>
        <v>0</v>
      </c>
      <c r="C14" s="64">
        <f>'Availability Worksheet'!B14</f>
        <v>0</v>
      </c>
      <c r="D14" s="96">
        <f t="shared" si="5"/>
        <v>200</v>
      </c>
      <c r="E14" s="97">
        <f>D8-E8</f>
        <v>100</v>
      </c>
      <c r="F14" s="14">
        <f t="shared" si="0"/>
        <v>0.5</v>
      </c>
      <c r="G14" s="31">
        <f>'Availability Worksheet'!L14</f>
        <v>0.65550000000000008</v>
      </c>
      <c r="H14" s="15">
        <f t="shared" si="8"/>
        <v>131.10000000000002</v>
      </c>
      <c r="I14" s="17">
        <f t="shared" si="9"/>
        <v>4.3963157189877982E-6</v>
      </c>
      <c r="J14" s="16">
        <f t="shared" si="2"/>
        <v>-4.6276918258779558</v>
      </c>
      <c r="K14" s="52">
        <f t="shared" si="10"/>
        <v>31.100000000000023</v>
      </c>
      <c r="L14" s="32" t="str">
        <f t="shared" si="4"/>
        <v>Underutilized</v>
      </c>
    </row>
    <row r="15" spans="1:13" x14ac:dyDescent="0.25">
      <c r="A15" s="35" t="s">
        <v>70</v>
      </c>
    </row>
    <row r="16" spans="1:13" ht="47.25" x14ac:dyDescent="0.25">
      <c r="A16" s="2" t="s">
        <v>71</v>
      </c>
      <c r="B16" s="2" t="s">
        <v>59</v>
      </c>
      <c r="C16" s="2" t="s">
        <v>60</v>
      </c>
      <c r="D16" s="5" t="s">
        <v>61</v>
      </c>
      <c r="E16" s="5" t="s">
        <v>72</v>
      </c>
      <c r="F16" s="6" t="s">
        <v>73</v>
      </c>
      <c r="G16" s="7" t="s">
        <v>74</v>
      </c>
      <c r="H16" s="5" t="s">
        <v>75</v>
      </c>
      <c r="I16" s="11" t="s">
        <v>66</v>
      </c>
      <c r="J16" s="5" t="s">
        <v>67</v>
      </c>
      <c r="K16" s="5" t="s">
        <v>68</v>
      </c>
      <c r="L16" s="81" t="s">
        <v>69</v>
      </c>
    </row>
    <row r="17" spans="1:12" x14ac:dyDescent="0.25">
      <c r="A17" s="21" t="s">
        <v>51</v>
      </c>
      <c r="B17" s="20">
        <f>B8</f>
        <v>0</v>
      </c>
      <c r="C17" s="94" t="s">
        <v>76</v>
      </c>
      <c r="D17" s="43">
        <v>200</v>
      </c>
      <c r="E17" s="44">
        <v>80</v>
      </c>
      <c r="F17" s="12">
        <f>IFERROR(E17/D17,"")</f>
        <v>0.4</v>
      </c>
      <c r="G17" s="30">
        <f>'Availability Worksheet'!G20</f>
        <v>0.53600000000000003</v>
      </c>
      <c r="H17" s="13">
        <f>G17*D17</f>
        <v>107.2</v>
      </c>
      <c r="I17" s="18">
        <f t="shared" ref="I17:I18" si="11">_xlfn.BINOM.DIST(E17, D17, G17, TRUE)</f>
        <v>7.71080048783502E-5</v>
      </c>
      <c r="J17" s="53">
        <f>IFERROR((F17-G17)/((G17*(1-G17)/D17)^0.5),"")</f>
        <v>-3.8566703683899255</v>
      </c>
      <c r="K17" s="51">
        <f t="shared" ref="K17:K18" si="12">H17-E17</f>
        <v>27.200000000000003</v>
      </c>
      <c r="L17" s="32" t="str">
        <f t="shared" ref="L17:L18" si="13">IFERROR(IF(J17&lt;(-1.99), "Underutilized", ""),"")</f>
        <v>Underutilized</v>
      </c>
    </row>
    <row r="18" spans="1:12" x14ac:dyDescent="0.25">
      <c r="A18" s="22" t="s">
        <v>52</v>
      </c>
      <c r="B18" s="4">
        <f>$B$8</f>
        <v>0</v>
      </c>
      <c r="C18" s="95" t="s">
        <v>76</v>
      </c>
      <c r="D18" s="96">
        <f>D17</f>
        <v>200</v>
      </c>
      <c r="E18" s="46">
        <v>120</v>
      </c>
      <c r="F18" s="14">
        <f>IFERROR(E18/D18,"")</f>
        <v>0.6</v>
      </c>
      <c r="G18" s="31">
        <f>'Availability Worksheet'!G21</f>
        <v>0.46400000000000002</v>
      </c>
      <c r="H18" s="15">
        <f t="shared" ref="H18" si="14">G18*D18</f>
        <v>92.800000000000011</v>
      </c>
      <c r="I18" s="17">
        <f t="shared" si="11"/>
        <v>0.99995694127351409</v>
      </c>
      <c r="J18" s="16">
        <f>IFERROR((F18-G18)/((G18*(1-G18)/D18)^0.5),"")</f>
        <v>3.8566703683899237</v>
      </c>
      <c r="K18" s="52">
        <f t="shared" si="12"/>
        <v>-27.199999999999989</v>
      </c>
      <c r="L18" s="32" t="str">
        <f t="shared" si="13"/>
        <v/>
      </c>
    </row>
    <row r="19" spans="1:12" x14ac:dyDescent="0.25">
      <c r="A19" s="83" t="s">
        <v>77</v>
      </c>
      <c r="G19" s="1"/>
      <c r="I19" s="1"/>
    </row>
  </sheetData>
  <mergeCells count="5">
    <mergeCell ref="B5:M5"/>
    <mergeCell ref="A1:M1"/>
    <mergeCell ref="B2:M2"/>
    <mergeCell ref="B3:M3"/>
    <mergeCell ref="B4:M4"/>
  </mergeCells>
  <conditionalFormatting sqref="B17:C18">
    <cfRule type="cellIs" dxfId="1" priority="2" operator="equal">
      <formula>0</formula>
    </cfRule>
  </conditionalFormatting>
  <conditionalFormatting sqref="C8:C14">
    <cfRule type="cellIs" dxfId="0" priority="1" operator="equal">
      <formula>0</formula>
    </cfRule>
  </conditionalFormatting>
  <pageMargins left="0.7" right="0.7" top="0.75" bottom="0.75" header="0.3" footer="0.3"/>
  <pageSetup scale="85" orientation="landscape" verticalDpi="2" r:id="rId1"/>
  <tableParts count="2">
    <tablePart r:id="rId2"/>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492efbd-0efb-4b2a-8de6-4df501ca36ce" xsi:nil="true"/>
    <lcf76f155ced4ddcb4097134ff3c332f xmlns="dff0242a-1408-43e5-9f62-3bcb689d00e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9998F913F115B44A9E14E7DD122D037" ma:contentTypeVersion="16" ma:contentTypeDescription="Create a new document." ma:contentTypeScope="" ma:versionID="bad812fbcd2b7bb1b88839368f07e15e">
  <xsd:schema xmlns:xsd="http://www.w3.org/2001/XMLSchema" xmlns:xs="http://www.w3.org/2001/XMLSchema" xmlns:p="http://schemas.microsoft.com/office/2006/metadata/properties" xmlns:ns2="1492efbd-0efb-4b2a-8de6-4df501ca36ce" xmlns:ns3="dff0242a-1408-43e5-9f62-3bcb689d00e1" targetNamespace="http://schemas.microsoft.com/office/2006/metadata/properties" ma:root="true" ma:fieldsID="954ef8b0a19499b7d7af314161b6432d" ns2:_="" ns3:_="">
    <xsd:import namespace="1492efbd-0efb-4b2a-8de6-4df501ca36ce"/>
    <xsd:import namespace="dff0242a-1408-43e5-9f62-3bcb689d00e1"/>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492efbd-0efb-4b2a-8de6-4df501ca36c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f3f1a6f9-d132-49b3-ae66-c2da0fdf21c7}" ma:internalName="TaxCatchAll" ma:showField="CatchAllData" ma:web="1492efbd-0efb-4b2a-8de6-4df501ca36c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ff0242a-1408-43e5-9f62-3bcb689d00e1"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0564e3ee-bcff-4be1-9620-ba5d8a73680f"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MediaServiceBillingMetadata" ma:index="22" nillable="true" ma:displayName="MediaServiceBillingMetadata" ma:hidden="true" ma:internalName="MediaServiceBillingMetadata" ma:readOnly="true">
      <xsd:simpleType>
        <xsd:restriction base="dms:Note"/>
      </xsd:simpleType>
    </xsd:element>
    <xsd:element name="MediaServiceLocation" ma:index="23" nillable="true" ma:displayName="Loca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81A187D-6B2B-4806-AC5E-B1D8FE5E92ED}">
  <ds:schemaRefs>
    <ds:schemaRef ds:uri="http://schemas.microsoft.com/office/2006/metadata/properties"/>
    <ds:schemaRef ds:uri="http://schemas.microsoft.com/office/infopath/2007/PartnerControls"/>
    <ds:schemaRef ds:uri="1492efbd-0efb-4b2a-8de6-4df501ca36ce"/>
    <ds:schemaRef ds:uri="dff0242a-1408-43e5-9f62-3bcb689d00e1"/>
  </ds:schemaRefs>
</ds:datastoreItem>
</file>

<file path=customXml/itemProps2.xml><?xml version="1.0" encoding="utf-8"?>
<ds:datastoreItem xmlns:ds="http://schemas.openxmlformats.org/officeDocument/2006/customXml" ds:itemID="{510C6F12-6D9E-49C3-9438-14F9FDBDE0C3}">
  <ds:schemaRefs>
    <ds:schemaRef ds:uri="http://schemas.microsoft.com/sharepoint/v3/contenttype/forms"/>
  </ds:schemaRefs>
</ds:datastoreItem>
</file>

<file path=customXml/itemProps3.xml><?xml version="1.0" encoding="utf-8"?>
<ds:datastoreItem xmlns:ds="http://schemas.openxmlformats.org/officeDocument/2006/customXml" ds:itemID="{3F0D8FC0-16D8-40DF-990B-DA424004EBD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492efbd-0efb-4b2a-8de6-4df501ca36ce"/>
    <ds:schemaRef ds:uri="dff0242a-1408-43e5-9f62-3bcb689d00e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Instructions</vt:lpstr>
      <vt:lpstr>User Notes</vt:lpstr>
      <vt:lpstr>Availability Worksheet</vt:lpstr>
      <vt:lpstr>Availability Analysis</vt:lpstr>
      <vt:lpstr>'Availability Analysis'!Print_Area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VRC Availability Analysis Worksheet</dc:title>
  <dc:subject/>
  <dc:creator/>
  <cp:keywords/>
  <dc:description/>
  <cp:lastModifiedBy>Shannon, Lashonda</cp:lastModifiedBy>
  <cp:revision/>
  <dcterms:created xsi:type="dcterms:W3CDTF">2014-02-14T19:15:00Z</dcterms:created>
  <dcterms:modified xsi:type="dcterms:W3CDTF">2026-03-26T16:16:13Z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Keyword">
    <vt:lpwstr/>
  </property>
  <property fmtid="{D5CDD505-2E9C-101B-9397-08002B2CF9AE}" pid="3" name="ContentTypeId">
    <vt:lpwstr>0x010100D9998F913F115B44A9E14E7DD122D037</vt:lpwstr>
  </property>
  <property fmtid="{D5CDD505-2E9C-101B-9397-08002B2CF9AE}" pid="4" name="MediaServiceImageTags">
    <vt:lpwstr/>
  </property>
</Properties>
</file>