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ezaam.CCCCO\Temp\"/>
    </mc:Choice>
  </mc:AlternateContent>
  <bookViews>
    <workbookView xWindow="-120" yWindow="-120" windowWidth="29040" windowHeight="15840"/>
  </bookViews>
  <sheets>
    <sheet name="CountyDistrictMonthlyB4" sheetId="1" r:id="rId1"/>
  </sheets>
  <definedNames>
    <definedName name="TitleRegion1..Q80">February2021[[#Headers],[County]]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D80" i="1"/>
  <c r="E80" i="1"/>
  <c r="F80" i="1"/>
  <c r="G80" i="1"/>
  <c r="H80" i="1"/>
  <c r="I80" i="1"/>
  <c r="J80" i="1"/>
  <c r="K80" i="1"/>
  <c r="L80" i="1"/>
  <c r="M80" i="1"/>
  <c r="N80" i="1"/>
  <c r="O80" i="1"/>
  <c r="P8" i="1" l="1"/>
  <c r="Q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 l="1"/>
</calcChain>
</file>

<file path=xl/sharedStrings.xml><?xml version="1.0" encoding="utf-8"?>
<sst xmlns="http://schemas.openxmlformats.org/spreadsheetml/2006/main" count="169" uniqueCount="134">
  <si>
    <t>Board of Governor's of the California Community Colleges</t>
  </si>
  <si>
    <t>Community College District Payment</t>
  </si>
  <si>
    <t>Fiscal Year: 2020-2021</t>
  </si>
  <si>
    <t>Description: Monthly Schedule by County and District, Exhibit B-4</t>
  </si>
  <si>
    <t>For assistance, please e-mail apportionments@cccco.edu</t>
  </si>
  <si>
    <t>County</t>
  </si>
  <si>
    <t>Districts</t>
  </si>
  <si>
    <t>Amount Certified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</si>
  <si>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</si>
  <si>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</si>
  <si>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</si>
  <si>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</si>
  <si>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</si>
  <si>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</si>
  <si>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</si>
  <si>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</si>
  <si>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</si>
  <si>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</si>
  <si>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</si>
  <si>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</si>
  <si>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</si>
  <si>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Net Available</t>
  </si>
  <si>
    <t>Santa Barbara County Treasurer</t>
  </si>
  <si>
    <t>Allan Hancock</t>
  </si>
  <si>
    <t>Los Angeles County Treasurer</t>
  </si>
  <si>
    <t>Antelope Valley</t>
  </si>
  <si>
    <t>San Bernardino County Treasurer</t>
  </si>
  <si>
    <t>Barstow</t>
  </si>
  <si>
    <t>Butte County Treasurer</t>
  </si>
  <si>
    <t>Butte</t>
  </si>
  <si>
    <t>Santa Cruz County Treasurer</t>
  </si>
  <si>
    <t>Cabrillo</t>
  </si>
  <si>
    <t>Cerritos</t>
  </si>
  <si>
    <t>Alameda County Treasurer</t>
  </si>
  <si>
    <t>Chabot-Las Positas</t>
  </si>
  <si>
    <t>Chaffey</t>
  </si>
  <si>
    <t>Citrus</t>
  </si>
  <si>
    <t>Orange County Department of Education</t>
  </si>
  <si>
    <t>Coast</t>
  </si>
  <si>
    <t>Compton</t>
  </si>
  <si>
    <t>Contra Costa County Treasurer</t>
  </si>
  <si>
    <t>Contra Costa</t>
  </si>
  <si>
    <t>Copper Mountain</t>
  </si>
  <si>
    <t>Riverside County Treasurer</t>
  </si>
  <si>
    <t>Desert</t>
  </si>
  <si>
    <t>El Camino</t>
  </si>
  <si>
    <t>Plumas County Treasurer</t>
  </si>
  <si>
    <t>Feather River</t>
  </si>
  <si>
    <t>Santa Clara County Treasurer K12 Education and Community College</t>
  </si>
  <si>
    <t>Foothill-DeAnza</t>
  </si>
  <si>
    <t>Gavilan</t>
  </si>
  <si>
    <t>Glendale</t>
  </si>
  <si>
    <t>San Diego County Department of Education</t>
  </si>
  <si>
    <t>Grossmont-Cuyamaca</t>
  </si>
  <si>
    <t>Monterey County Treasurer</t>
  </si>
  <si>
    <t>Hartnell</t>
  </si>
  <si>
    <t>Imperial County Treasurer</t>
  </si>
  <si>
    <t>Imperial</t>
  </si>
  <si>
    <t>Kern County Treasurer</t>
  </si>
  <si>
    <t>Kern</t>
  </si>
  <si>
    <t>El Dorado County Treasurer</t>
  </si>
  <si>
    <t>Lake Tahoe</t>
  </si>
  <si>
    <t>Lassen County Treasurer</t>
  </si>
  <si>
    <t>Lassen</t>
  </si>
  <si>
    <t>Long Beach</t>
  </si>
  <si>
    <t>Los Angeles</t>
  </si>
  <si>
    <t>Sacramento County Treasurer</t>
  </si>
  <si>
    <t>Los Rios</t>
  </si>
  <si>
    <t>Marin County Treasurer</t>
  </si>
  <si>
    <t>Marin</t>
  </si>
  <si>
    <t>Mendocino County Treasurer</t>
  </si>
  <si>
    <t>Mendocino-Lake</t>
  </si>
  <si>
    <t>Merced County Treasurer</t>
  </si>
  <si>
    <t>Merced</t>
  </si>
  <si>
    <t>Miracosta</t>
  </si>
  <si>
    <t>Monterey Peninsula</t>
  </si>
  <si>
    <t>Mt. San Antonio</t>
  </si>
  <si>
    <t>Mt. San Jacinto</t>
  </si>
  <si>
    <t>Napa County Treasurer</t>
  </si>
  <si>
    <t>Napa Valley</t>
  </si>
  <si>
    <t>North Orange County</t>
  </si>
  <si>
    <t>Ohlone</t>
  </si>
  <si>
    <t>Palo Verde</t>
  </si>
  <si>
    <t>Palomar</t>
  </si>
  <si>
    <t>Pasadena</t>
  </si>
  <si>
    <t>Peralta</t>
  </si>
  <si>
    <t>Rancho Santiago</t>
  </si>
  <si>
    <t>Humboldt County Treasurer</t>
  </si>
  <si>
    <t>Redwoods</t>
  </si>
  <si>
    <t>Rio Hondo</t>
  </si>
  <si>
    <t>Riverside</t>
  </si>
  <si>
    <t>San Bernardino</t>
  </si>
  <si>
    <t>San Diego</t>
  </si>
  <si>
    <t>San Francisco County Treasurer</t>
  </si>
  <si>
    <t>San Francisco</t>
  </si>
  <si>
    <t>San Joaquin County Treasurer</t>
  </si>
  <si>
    <t>San Joaquin Delta</t>
  </si>
  <si>
    <t>San Jose-Evergreen</t>
  </si>
  <si>
    <t>San Luis Obispo County Treasurer</t>
  </si>
  <si>
    <t>San Luis Obispo</t>
  </si>
  <si>
    <t>San Mateo County Treasurer Community Colleges</t>
  </si>
  <si>
    <t>San Mateo</t>
  </si>
  <si>
    <t>Santa Barbara</t>
  </si>
  <si>
    <t>Santa Clarita</t>
  </si>
  <si>
    <t>Santa Monica</t>
  </si>
  <si>
    <t>Tulare County Treasurer</t>
  </si>
  <si>
    <t>Sequoias</t>
  </si>
  <si>
    <t>Shasta County Treasurer</t>
  </si>
  <si>
    <t>Shasta-Tehama-Trinity</t>
  </si>
  <si>
    <t>Placer County Treasurer</t>
  </si>
  <si>
    <t>Sierra</t>
  </si>
  <si>
    <t>Siskiyou County Treasurer</t>
  </si>
  <si>
    <t>Siskiyous</t>
  </si>
  <si>
    <t>Solano County Treasurer</t>
  </si>
  <si>
    <t>Solano</t>
  </si>
  <si>
    <t>Sonoma County Treasurer</t>
  </si>
  <si>
    <t>Sonoma</t>
  </si>
  <si>
    <t>South Orange County</t>
  </si>
  <si>
    <t>Southwestern</t>
  </si>
  <si>
    <t>Fresno County Treasurer</t>
  </si>
  <si>
    <t>State Center</t>
  </si>
  <si>
    <t>Ventura County Treasurer</t>
  </si>
  <si>
    <t>Ventura</t>
  </si>
  <si>
    <t>Victor Valley</t>
  </si>
  <si>
    <t>West Hills</t>
  </si>
  <si>
    <t>West Kern</t>
  </si>
  <si>
    <t>West Valley-Mission</t>
  </si>
  <si>
    <t>Stanislaus County Treasurer</t>
  </si>
  <si>
    <t>Yosemite</t>
  </si>
  <si>
    <t>Yuba County Treasurer</t>
  </si>
  <si>
    <t>Yuba</t>
  </si>
  <si>
    <t>Totals,</t>
  </si>
  <si>
    <t>Issuance Period: First Principal April Revision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</si>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</sst>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mmmm\ 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3" applyFont="1" applyFill="1" applyBorder="1" applyAlignment="1" applyProtection="1">
      <alignment horizontal="left"/>
      <protection locked="0"/>
    </xf>
    <xf numFmtId="0" fontId="4" fillId="0" borderId="0" xfId="3" applyFont="1"/>
    <xf numFmtId="0" fontId="4" fillId="0" borderId="0" xfId="3" applyFont="1" applyBorder="1"/>
    <xf numFmtId="0" fontId="5" fillId="0" borderId="0" xfId="3" applyFont="1" applyAlignment="1"/>
    <xf numFmtId="0" fontId="5" fillId="0" borderId="0" xfId="3" applyFont="1" applyBorder="1" applyAlignment="1">
      <alignment horizontal="centerContinuous"/>
    </xf>
    <xf numFmtId="164" fontId="5" fillId="0" borderId="0" xfId="3" applyNumberFormat="1" applyFont="1" applyAlignme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4" fillId="0" borderId="5" xfId="3" applyFont="1" applyBorder="1" applyAlignment="1">
      <alignment horizontal="left"/>
    </xf>
    <xf numFmtId="41" fontId="4" fillId="0" borderId="5" xfId="1" applyFont="1" applyBorder="1" applyAlignment="1">
      <alignment horizontal="left"/>
    </xf>
    <xf numFmtId="39" fontId="4" fillId="0" borderId="0" xfId="3" applyNumberFormat="1" applyFont="1" applyBorder="1"/>
    <xf numFmtId="165" fontId="4" fillId="0" borderId="0" xfId="3" applyNumberFormat="1" applyFont="1" applyBorder="1"/>
    <xf numFmtId="4" fontId="4" fillId="0" borderId="0" xfId="3" applyNumberFormat="1" applyFont="1"/>
    <xf numFmtId="0" fontId="6" fillId="0" borderId="5" xfId="3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left" wrapText="1"/>
    </xf>
    <xf numFmtId="3" fontId="4" fillId="0" borderId="0" xfId="3" applyNumberFormat="1" applyFont="1"/>
    <xf numFmtId="0" fontId="4" fillId="0" borderId="0" xfId="3" applyFont="1"/>
    <xf numFmtId="0" fontId="5" fillId="0" borderId="2" xfId="3" applyFont="1" applyFill="1" applyBorder="1" applyAlignment="1">
      <alignment horizontal="center" wrapText="1"/>
    </xf>
    <xf numFmtId="0" fontId="5" fillId="0" borderId="7" xfId="3" applyFont="1" applyBorder="1" applyAlignment="1"/>
    <xf numFmtId="0" fontId="4" fillId="0" borderId="7" xfId="3" applyFont="1" applyBorder="1" applyAlignment="1"/>
    <xf numFmtId="42" fontId="4" fillId="0" borderId="7" xfId="2" applyFont="1" applyBorder="1" applyAlignment="1"/>
    <xf numFmtId="4" fontId="4" fillId="0" borderId="7" xfId="3" applyNumberFormat="1" applyFont="1" applyBorder="1" applyAlignment="1"/>
    <xf numFmtId="41" fontId="5" fillId="0" borderId="0" xfId="3" applyNumberFormat="1" applyFont="1" applyAlignment="1"/>
  </cellXfs>
  <cellStyles count="4">
    <cellStyle name="Comma [0]" xfId="1" builtinId="6"/>
    <cellStyle name="Currency [0]" xfId="2" builtinId="7"/>
    <cellStyle name="Normal" xfId="0" builtinId="0"/>
    <cellStyle name="Normal 5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ebruary2021" displayName="February2021" ref="A7:Q79" totalsRowShown="0" headerRowDxfId="21" dataDxfId="19" headerRowBorderDxfId="20" tableBorderDxfId="18" totalsRowBorderDxfId="17">
  <autoFilter ref="A7:Q79"/>
  <sortState ref="A8:Q79">
    <sortCondition ref="B7:B79"/>
  </sortState>
  <tableColumns count="17">
    <tableColumn id="1" name="County" dataDxfId="16"/>
    <tableColumn id="4" name="Districts" dataDxfId="15"/>
    <tableColumn id="12" name="Amount Certified" dataDxfId="14" dataCellStyle="Comma [0]"/>
    <tableColumn id="2" name="July" dataDxfId="13" dataCellStyle="Comma [0]"/>
    <tableColumn id="27" name="August" dataDxfId="12" dataCellStyle="Comma [0]"/>
    <tableColumn id="6" name="September" dataDxfId="11" dataCellStyle="Comma [0]"/>
    <tableColumn id="7" name="October" dataDxfId="10" dataCellStyle="Comma [0]"/>
    <tableColumn id="9" name="November" dataDxfId="9" dataCellStyle="Comma [0]"/>
    <tableColumn id="8" name="December" dataDxfId="8" dataCellStyle="Comma [0]"/>
    <tableColumn id="10" name="January" dataDxfId="7" dataCellStyle="Comma [0]"/>
    <tableColumn id="26" name="February" dataDxfId="6" dataCellStyle="Comma [0]"/>
    <tableColumn id="25" name="March" dataDxfId="5" dataCellStyle="Comma [0]"/>
    <tableColumn id="24" name="April" dataDxfId="4" dataCellStyle="Comma [0]"/>
    <tableColumn id="23" name="May" dataDxfId="3" dataCellStyle="Comma [0]"/>
    <tableColumn id="3" name="June" dataDxfId="2" dataCellStyle="Comma [0]"/>
    <tableColumn id="11" name="Total" dataDxfId="1" dataCellStyle="Comma [0]">
      <calculatedColumnFormula>SUM(February2021[[#This Row],[July]:[June]])</calculatedColumnFormula>
    </tableColumn>
    <tableColumn id="5" name="Net Available" dataDxfId="0" dataCellStyle="Comma [0]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showWhiteSpace="0" zoomScale="115" zoomScaleNormal="115" workbookViewId="0">
      <pane ySplit="7" topLeftCell="A26" activePane="bottomLeft" state="frozen"/>
      <selection pane="bottomLeft" activeCell="D31" sqref="D31"/>
    </sheetView>
  </sheetViews>
  <sheetFormatPr defaultColWidth="9.109375" defaultRowHeight="15.6" x14ac:dyDescent="0.3"/>
  <cols>
    <col min="1" max="1" width="64.88671875" style="2" customWidth="1"/>
    <col min="2" max="17" width="25.6640625" style="2" customWidth="1"/>
    <col min="18" max="18" width="18.44140625" style="2" customWidth="1"/>
    <col min="19" max="19" width="15.5546875" style="3" customWidth="1"/>
    <col min="20" max="20" width="16.5546875" style="2" bestFit="1" customWidth="1"/>
    <col min="21" max="21" width="11.33203125" style="2" customWidth="1"/>
    <col min="22" max="22" width="11.44140625" style="2" customWidth="1"/>
    <col min="23" max="23" width="12.6640625" style="2" customWidth="1"/>
    <col min="24" max="16384" width="9.109375" style="2"/>
  </cols>
  <sheetData>
    <row r="1" spans="1:23" ht="20.100000000000001" customHeight="1" x14ac:dyDescent="0.3">
      <c r="A1" s="1" t="s">
        <v>0</v>
      </c>
      <c r="B1" s="1"/>
      <c r="C1" s="1"/>
    </row>
    <row r="2" spans="1:23" ht="20.100000000000001" customHeight="1" x14ac:dyDescent="0.3">
      <c r="A2" s="1" t="s">
        <v>1</v>
      </c>
      <c r="B2" s="1"/>
      <c r="C2" s="1"/>
    </row>
    <row r="3" spans="1:23" ht="20.100000000000001" customHeight="1" x14ac:dyDescent="0.3">
      <c r="A3" s="1" t="s">
        <v>2</v>
      </c>
      <c r="B3" s="1"/>
      <c r="C3" s="1"/>
    </row>
    <row r="4" spans="1:23" ht="20.100000000000001" customHeight="1" x14ac:dyDescent="0.3">
      <c r="A4" s="1" t="s">
        <v>132</v>
      </c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S4" s="5"/>
    </row>
    <row r="5" spans="1:23" ht="20.100000000000001" customHeight="1" x14ac:dyDescent="0.3">
      <c r="A5" s="4" t="s">
        <v>3</v>
      </c>
      <c r="B5" s="4"/>
      <c r="C5" s="4"/>
      <c r="D5" s="2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3" ht="20.100000000000001" customHeight="1" x14ac:dyDescent="0.3">
      <c r="A6" s="1" t="s">
        <v>4</v>
      </c>
      <c r="B6" s="1"/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23" ht="31.5" customHeight="1" x14ac:dyDescent="0.3">
      <c r="A7" s="7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22" t="s">
        <v>17</v>
      </c>
      <c r="N7" s="9" t="s">
        <v>18</v>
      </c>
      <c r="O7" s="9" t="s">
        <v>19</v>
      </c>
      <c r="P7" s="10" t="s">
        <v>20</v>
      </c>
      <c r="Q7" s="11" t="s">
        <v>21</v>
      </c>
    </row>
    <row r="8" spans="1:23" ht="20.100000000000001" customHeight="1" x14ac:dyDescent="0.3">
      <c r="A8" s="12" t="s">
        <v>22</v>
      </c>
      <c r="B8" s="12" t="s">
        <v>23</v>
      </c>
      <c r="C8" s="13">
        <v>47849183</v>
      </c>
      <c r="D8" s="13">
        <v>4499970</v>
      </c>
      <c r="E8" s="13">
        <v>5129273</v>
      </c>
      <c r="F8" s="13">
        <v>7775413</v>
      </c>
      <c r="G8" s="13">
        <v>4605452</v>
      </c>
      <c r="H8" s="13">
        <v>3801032</v>
      </c>
      <c r="I8" s="13">
        <v>2437112</v>
      </c>
      <c r="J8" s="13">
        <v>3390300</v>
      </c>
      <c r="K8" s="13">
        <v>490905</v>
      </c>
      <c r="L8" s="13">
        <v>1247084</v>
      </c>
      <c r="M8" s="13">
        <v>128858</v>
      </c>
      <c r="N8" s="13">
        <v>128855</v>
      </c>
      <c r="O8" s="13">
        <v>0</v>
      </c>
      <c r="P8" s="13">
        <f>SUM(February2021[[#This Row],[July]:[June]])</f>
        <v>33634254</v>
      </c>
      <c r="Q8" s="13">
        <f>February2021[[#This Row],[Amount Certified]]-February2021[[#This Row],[Total]]</f>
        <v>14214929</v>
      </c>
      <c r="S8" s="14"/>
      <c r="T8" s="15"/>
      <c r="U8" s="16"/>
      <c r="V8" s="16"/>
      <c r="W8" s="16"/>
    </row>
    <row r="9" spans="1:23" ht="20.100000000000001" customHeight="1" x14ac:dyDescent="0.3">
      <c r="A9" s="17" t="s">
        <v>24</v>
      </c>
      <c r="B9" s="17" t="s">
        <v>25</v>
      </c>
      <c r="C9" s="13">
        <v>82128824</v>
      </c>
      <c r="D9" s="13">
        <v>10131525</v>
      </c>
      <c r="E9" s="13">
        <v>8041771</v>
      </c>
      <c r="F9" s="13">
        <v>13793511</v>
      </c>
      <c r="G9" s="13">
        <v>9031838</v>
      </c>
      <c r="H9" s="13">
        <v>7759257</v>
      </c>
      <c r="I9" s="13">
        <v>4713151</v>
      </c>
      <c r="J9" s="13">
        <v>6902632</v>
      </c>
      <c r="K9" s="13">
        <v>605334</v>
      </c>
      <c r="L9" s="13">
        <v>1713540</v>
      </c>
      <c r="M9" s="13">
        <v>38641</v>
      </c>
      <c r="N9" s="13">
        <v>38638</v>
      </c>
      <c r="O9" s="13">
        <v>0</v>
      </c>
      <c r="P9" s="13">
        <f>SUM(February2021[[#This Row],[July]:[June]])</f>
        <v>62769838</v>
      </c>
      <c r="Q9" s="13">
        <f>February2021[[#This Row],[Amount Certified]]-February2021[[#This Row],[Total]]</f>
        <v>19358986</v>
      </c>
      <c r="S9" s="14"/>
      <c r="T9" s="15"/>
      <c r="U9" s="16"/>
      <c r="V9" s="16"/>
      <c r="W9" s="16"/>
    </row>
    <row r="10" spans="1:23" ht="20.100000000000001" customHeight="1" x14ac:dyDescent="0.3">
      <c r="A10" s="17" t="s">
        <v>26</v>
      </c>
      <c r="B10" s="17" t="s">
        <v>27</v>
      </c>
      <c r="C10" s="13">
        <v>25253396</v>
      </c>
      <c r="D10" s="13">
        <v>3110573</v>
      </c>
      <c r="E10" s="13">
        <v>2370809</v>
      </c>
      <c r="F10" s="13">
        <v>4042079</v>
      </c>
      <c r="G10" s="13">
        <v>2655217</v>
      </c>
      <c r="H10" s="13">
        <v>2320543</v>
      </c>
      <c r="I10" s="13">
        <v>1450846</v>
      </c>
      <c r="J10" s="13">
        <v>2080599</v>
      </c>
      <c r="K10" s="13">
        <v>359936</v>
      </c>
      <c r="L10" s="13">
        <v>577625</v>
      </c>
      <c r="M10" s="13">
        <v>104187</v>
      </c>
      <c r="N10" s="13">
        <v>104190</v>
      </c>
      <c r="O10" s="13">
        <v>0</v>
      </c>
      <c r="P10" s="13">
        <f>SUM(February2021[[#This Row],[July]:[June]])</f>
        <v>19176604</v>
      </c>
      <c r="Q10" s="13">
        <f>February2021[[#This Row],[Amount Certified]]-February2021[[#This Row],[Total]]</f>
        <v>6076792</v>
      </c>
      <c r="S10" s="14"/>
      <c r="T10" s="15"/>
      <c r="U10" s="16"/>
      <c r="V10" s="16"/>
      <c r="W10" s="16"/>
    </row>
    <row r="11" spans="1:23" ht="20.100000000000001" customHeight="1" x14ac:dyDescent="0.3">
      <c r="A11" s="17" t="s">
        <v>28</v>
      </c>
      <c r="B11" s="17" t="s">
        <v>29</v>
      </c>
      <c r="C11" s="13">
        <v>111685990</v>
      </c>
      <c r="D11" s="13">
        <v>9264504</v>
      </c>
      <c r="E11" s="13">
        <v>9442358</v>
      </c>
      <c r="F11" s="13">
        <v>22886511</v>
      </c>
      <c r="G11" s="13">
        <v>8273299</v>
      </c>
      <c r="H11" s="13">
        <v>7286786</v>
      </c>
      <c r="I11" s="13">
        <v>5409604</v>
      </c>
      <c r="J11" s="13">
        <v>6730387</v>
      </c>
      <c r="K11" s="13">
        <v>16050579</v>
      </c>
      <c r="L11" s="13">
        <v>4186657</v>
      </c>
      <c r="M11" s="13">
        <v>2020691</v>
      </c>
      <c r="N11" s="13">
        <v>2020694</v>
      </c>
      <c r="O11" s="13">
        <v>0</v>
      </c>
      <c r="P11" s="13">
        <f>SUM(February2021[[#This Row],[July]:[June]])</f>
        <v>93572070</v>
      </c>
      <c r="Q11" s="13">
        <f>February2021[[#This Row],[Amount Certified]]-February2021[[#This Row],[Total]]</f>
        <v>18113920</v>
      </c>
      <c r="S11" s="14"/>
      <c r="T11" s="15"/>
      <c r="U11" s="16"/>
      <c r="V11" s="16"/>
      <c r="W11" s="16"/>
    </row>
    <row r="12" spans="1:23" ht="20.100000000000001" customHeight="1" x14ac:dyDescent="0.3">
      <c r="A12" s="17" t="s">
        <v>30</v>
      </c>
      <c r="B12" s="17" t="s">
        <v>31</v>
      </c>
      <c r="C12" s="13">
        <v>87495518</v>
      </c>
      <c r="D12" s="13">
        <v>3323406</v>
      </c>
      <c r="E12" s="13">
        <v>6507819</v>
      </c>
      <c r="F12" s="13">
        <v>7523661</v>
      </c>
      <c r="G12" s="13">
        <v>4743112</v>
      </c>
      <c r="H12" s="13">
        <v>4159288</v>
      </c>
      <c r="I12" s="13">
        <v>3789386</v>
      </c>
      <c r="J12" s="13">
        <v>3976982</v>
      </c>
      <c r="K12" s="13">
        <v>23354204</v>
      </c>
      <c r="L12" s="13">
        <v>5230616</v>
      </c>
      <c r="M12" s="13">
        <v>2746794</v>
      </c>
      <c r="N12" s="13">
        <v>2746796</v>
      </c>
      <c r="O12" s="13">
        <v>0</v>
      </c>
      <c r="P12" s="13">
        <f>SUM(February2021[[#This Row],[July]:[June]])</f>
        <v>68102064</v>
      </c>
      <c r="Q12" s="13">
        <f>February2021[[#This Row],[Amount Certified]]-February2021[[#This Row],[Total]]</f>
        <v>19393454</v>
      </c>
      <c r="S12" s="14"/>
      <c r="T12" s="15"/>
      <c r="U12" s="16"/>
      <c r="V12" s="16"/>
      <c r="W12" s="16"/>
    </row>
    <row r="13" spans="1:23" ht="20.100000000000001" customHeight="1" x14ac:dyDescent="0.3">
      <c r="A13" s="17" t="s">
        <v>24</v>
      </c>
      <c r="B13" s="17" t="s">
        <v>32</v>
      </c>
      <c r="C13" s="13">
        <v>100970655</v>
      </c>
      <c r="D13" s="13">
        <v>8457612</v>
      </c>
      <c r="E13" s="13">
        <v>13363397</v>
      </c>
      <c r="F13" s="13">
        <v>14844268</v>
      </c>
      <c r="G13" s="13">
        <v>8959729</v>
      </c>
      <c r="H13" s="13">
        <v>7512651</v>
      </c>
      <c r="I13" s="13">
        <v>4648592</v>
      </c>
      <c r="J13" s="13">
        <v>6664533</v>
      </c>
      <c r="K13" s="13">
        <v>1142300</v>
      </c>
      <c r="L13" s="13">
        <v>2522736</v>
      </c>
      <c r="M13" s="13">
        <v>288551</v>
      </c>
      <c r="N13" s="13">
        <v>288556</v>
      </c>
      <c r="O13" s="13">
        <v>0</v>
      </c>
      <c r="P13" s="13">
        <f>SUM(February2021[[#This Row],[July]:[June]])</f>
        <v>68692925</v>
      </c>
      <c r="Q13" s="13">
        <f>February2021[[#This Row],[Amount Certified]]-February2021[[#This Row],[Total]]</f>
        <v>32277730</v>
      </c>
      <c r="S13" s="14"/>
      <c r="T13" s="15"/>
      <c r="U13" s="16"/>
      <c r="V13" s="16"/>
      <c r="W13" s="16"/>
    </row>
    <row r="14" spans="1:23" ht="20.100000000000001" customHeight="1" x14ac:dyDescent="0.3">
      <c r="A14" s="17" t="s">
        <v>33</v>
      </c>
      <c r="B14" s="17" t="s">
        <v>34</v>
      </c>
      <c r="C14" s="13">
        <v>58854324</v>
      </c>
      <c r="D14" s="13">
        <v>2598701</v>
      </c>
      <c r="E14" s="13">
        <v>9568366</v>
      </c>
      <c r="F14" s="13">
        <v>9438922</v>
      </c>
      <c r="G14" s="13">
        <v>4280423</v>
      </c>
      <c r="H14" s="13">
        <v>3294415</v>
      </c>
      <c r="I14" s="13">
        <v>2408994</v>
      </c>
      <c r="J14" s="13">
        <v>2959343</v>
      </c>
      <c r="K14" s="13">
        <v>1016591</v>
      </c>
      <c r="L14" s="13">
        <v>1704234</v>
      </c>
      <c r="M14" s="13">
        <v>193322</v>
      </c>
      <c r="N14" s="13">
        <v>193324</v>
      </c>
      <c r="O14" s="13">
        <v>0</v>
      </c>
      <c r="P14" s="13">
        <f>SUM(February2021[[#This Row],[July]:[June]])</f>
        <v>37656635</v>
      </c>
      <c r="Q14" s="13">
        <f>February2021[[#This Row],[Amount Certified]]-February2021[[#This Row],[Total]]</f>
        <v>21197689</v>
      </c>
      <c r="S14" s="14"/>
      <c r="T14" s="15"/>
      <c r="U14" s="16"/>
      <c r="V14" s="16"/>
      <c r="W14" s="16"/>
    </row>
    <row r="15" spans="1:23" ht="20.100000000000001" customHeight="1" x14ac:dyDescent="0.3">
      <c r="A15" s="17" t="s">
        <v>26</v>
      </c>
      <c r="B15" s="17" t="s">
        <v>35</v>
      </c>
      <c r="C15" s="13">
        <v>83110675</v>
      </c>
      <c r="D15" s="13">
        <v>7554879</v>
      </c>
      <c r="E15" s="13">
        <v>6114945</v>
      </c>
      <c r="F15" s="13">
        <v>12837693</v>
      </c>
      <c r="G15" s="13">
        <v>7330435</v>
      </c>
      <c r="H15" s="13">
        <v>5990443</v>
      </c>
      <c r="I15" s="13">
        <v>3845316</v>
      </c>
      <c r="J15" s="13">
        <v>5320039</v>
      </c>
      <c r="K15" s="13">
        <v>433624</v>
      </c>
      <c r="L15" s="13">
        <v>2499548</v>
      </c>
      <c r="M15" s="13">
        <v>101851</v>
      </c>
      <c r="N15" s="13">
        <v>101851</v>
      </c>
      <c r="O15" s="13">
        <v>0</v>
      </c>
      <c r="P15" s="13">
        <f>SUM(February2021[[#This Row],[July]:[June]])</f>
        <v>52130624</v>
      </c>
      <c r="Q15" s="13">
        <f>February2021[[#This Row],[Amount Certified]]-February2021[[#This Row],[Total]]</f>
        <v>30980051</v>
      </c>
      <c r="S15" s="14"/>
      <c r="T15" s="15"/>
      <c r="U15" s="16"/>
      <c r="V15" s="16"/>
      <c r="W15" s="16"/>
    </row>
    <row r="16" spans="1:23" ht="20.100000000000001" customHeight="1" x14ac:dyDescent="0.3">
      <c r="A16" s="17" t="s">
        <v>24</v>
      </c>
      <c r="B16" s="17" t="s">
        <v>36</v>
      </c>
      <c r="C16" s="13">
        <v>71052515</v>
      </c>
      <c r="D16" s="13">
        <v>8642257</v>
      </c>
      <c r="E16" s="13">
        <v>7262936</v>
      </c>
      <c r="F16" s="13">
        <v>12388524</v>
      </c>
      <c r="G16" s="13">
        <v>7955371</v>
      </c>
      <c r="H16" s="13">
        <v>6732451</v>
      </c>
      <c r="I16" s="13">
        <v>4052114</v>
      </c>
      <c r="J16" s="13">
        <v>5980009</v>
      </c>
      <c r="K16" s="13">
        <v>259699</v>
      </c>
      <c r="L16" s="13">
        <v>1391323</v>
      </c>
      <c r="M16" s="13">
        <v>48197</v>
      </c>
      <c r="N16" s="13">
        <v>48197</v>
      </c>
      <c r="O16" s="13">
        <v>0</v>
      </c>
      <c r="P16" s="13">
        <f>SUM(February2021[[#This Row],[July]:[June]])</f>
        <v>54761078</v>
      </c>
      <c r="Q16" s="13">
        <f>February2021[[#This Row],[Amount Certified]]-February2021[[#This Row],[Total]]</f>
        <v>16291437</v>
      </c>
      <c r="S16" s="14"/>
      <c r="T16" s="15"/>
      <c r="U16" s="16"/>
      <c r="V16" s="16"/>
      <c r="W16" s="16"/>
    </row>
    <row r="17" spans="1:23" ht="20.100000000000001" customHeight="1" x14ac:dyDescent="0.3">
      <c r="A17" s="17" t="s">
        <v>37</v>
      </c>
      <c r="B17" s="17" t="s">
        <v>38</v>
      </c>
      <c r="C17" s="13">
        <v>61161593</v>
      </c>
      <c r="D17" s="13">
        <v>5664526</v>
      </c>
      <c r="E17" s="13">
        <v>9145182</v>
      </c>
      <c r="F17" s="13">
        <v>13042562</v>
      </c>
      <c r="G17" s="13">
        <v>4770679</v>
      </c>
      <c r="H17" s="13">
        <v>3241668</v>
      </c>
      <c r="I17" s="13">
        <v>2825437</v>
      </c>
      <c r="J17" s="13">
        <v>2879489</v>
      </c>
      <c r="K17" s="13">
        <v>1171980</v>
      </c>
      <c r="L17" s="13">
        <v>4029716</v>
      </c>
      <c r="M17" s="13">
        <v>323435</v>
      </c>
      <c r="N17" s="13">
        <v>323432</v>
      </c>
      <c r="O17" s="13">
        <v>0</v>
      </c>
      <c r="P17" s="13">
        <f>SUM(February2021[[#This Row],[July]:[June]])</f>
        <v>47418106</v>
      </c>
      <c r="Q17" s="13">
        <f>February2021[[#This Row],[Amount Certified]]-February2021[[#This Row],[Total]]</f>
        <v>13743487</v>
      </c>
      <c r="S17" s="14"/>
      <c r="T17" s="15"/>
      <c r="U17" s="16"/>
      <c r="V17" s="16"/>
      <c r="W17" s="16"/>
    </row>
    <row r="18" spans="1:23" ht="20.100000000000001" customHeight="1" x14ac:dyDescent="0.3">
      <c r="A18" s="17" t="s">
        <v>24</v>
      </c>
      <c r="B18" s="17" t="s">
        <v>39</v>
      </c>
      <c r="C18" s="13">
        <v>35101010</v>
      </c>
      <c r="D18" s="13">
        <v>4070242</v>
      </c>
      <c r="E18" s="13">
        <v>3842195</v>
      </c>
      <c r="F18" s="13">
        <v>6494783</v>
      </c>
      <c r="G18" s="13">
        <v>4098855</v>
      </c>
      <c r="H18" s="13">
        <v>3569465</v>
      </c>
      <c r="I18" s="13">
        <v>2210407</v>
      </c>
      <c r="J18" s="13">
        <v>3179574</v>
      </c>
      <c r="K18" s="13">
        <v>103721</v>
      </c>
      <c r="L18" s="13">
        <v>662436</v>
      </c>
      <c r="M18" s="13">
        <v>29719</v>
      </c>
      <c r="N18" s="13">
        <v>29719</v>
      </c>
      <c r="O18" s="13">
        <v>0</v>
      </c>
      <c r="P18" s="13">
        <f>SUM(February2021[[#This Row],[July]:[June]])</f>
        <v>28291116</v>
      </c>
      <c r="Q18" s="13">
        <f>February2021[[#This Row],[Amount Certified]]-February2021[[#This Row],[Total]]</f>
        <v>6809894</v>
      </c>
      <c r="S18" s="14"/>
      <c r="T18" s="15"/>
      <c r="U18" s="16"/>
      <c r="V18" s="16"/>
      <c r="W18" s="16"/>
    </row>
    <row r="19" spans="1:23" ht="20.100000000000001" customHeight="1" x14ac:dyDescent="0.3">
      <c r="A19" s="17" t="s">
        <v>40</v>
      </c>
      <c r="B19" s="17" t="s">
        <v>41</v>
      </c>
      <c r="C19" s="13">
        <v>65469273</v>
      </c>
      <c r="D19" s="13">
        <v>4769046</v>
      </c>
      <c r="E19" s="13">
        <v>8127817</v>
      </c>
      <c r="F19" s="13">
        <v>11746973</v>
      </c>
      <c r="G19" s="13">
        <v>4177533</v>
      </c>
      <c r="H19" s="13">
        <v>2875602</v>
      </c>
      <c r="I19" s="13">
        <v>2571083</v>
      </c>
      <c r="J19" s="13">
        <v>2610681</v>
      </c>
      <c r="K19" s="13">
        <v>929764</v>
      </c>
      <c r="L19" s="13">
        <v>2443355</v>
      </c>
      <c r="M19" s="13">
        <v>186044</v>
      </c>
      <c r="N19" s="13">
        <v>186044</v>
      </c>
      <c r="O19" s="13">
        <v>0</v>
      </c>
      <c r="P19" s="13">
        <f>SUM(February2021[[#This Row],[July]:[June]])</f>
        <v>40623942</v>
      </c>
      <c r="Q19" s="13">
        <f>February2021[[#This Row],[Amount Certified]]-February2021[[#This Row],[Total]]</f>
        <v>24845331</v>
      </c>
      <c r="S19" s="14"/>
      <c r="T19" s="15"/>
      <c r="U19" s="16"/>
      <c r="V19" s="16"/>
      <c r="W19" s="16"/>
    </row>
    <row r="20" spans="1:23" ht="20.100000000000001" customHeight="1" x14ac:dyDescent="0.3">
      <c r="A20" s="17" t="s">
        <v>26</v>
      </c>
      <c r="B20" s="17" t="s">
        <v>42</v>
      </c>
      <c r="C20" s="13">
        <v>16491282</v>
      </c>
      <c r="D20" s="13">
        <v>1968059</v>
      </c>
      <c r="E20" s="13">
        <v>1643211</v>
      </c>
      <c r="F20" s="13">
        <v>2838717</v>
      </c>
      <c r="G20" s="13">
        <v>1881603</v>
      </c>
      <c r="H20" s="13">
        <v>1663262</v>
      </c>
      <c r="I20" s="13">
        <v>1056813</v>
      </c>
      <c r="J20" s="13">
        <v>1498630</v>
      </c>
      <c r="K20" s="13">
        <v>0</v>
      </c>
      <c r="L20" s="13">
        <v>341465</v>
      </c>
      <c r="M20" s="13">
        <v>84737</v>
      </c>
      <c r="N20" s="13">
        <v>84739</v>
      </c>
      <c r="O20" s="13">
        <v>0</v>
      </c>
      <c r="P20" s="13">
        <f>SUM(February2021[[#This Row],[July]:[June]])</f>
        <v>13061236</v>
      </c>
      <c r="Q20" s="13">
        <f>February2021[[#This Row],[Amount Certified]]-February2021[[#This Row],[Total]]</f>
        <v>3430046</v>
      </c>
      <c r="S20" s="14"/>
      <c r="T20" s="15"/>
      <c r="U20" s="16"/>
      <c r="V20" s="16"/>
      <c r="W20" s="16"/>
    </row>
    <row r="21" spans="1:23" ht="20.100000000000001" customHeight="1" x14ac:dyDescent="0.3">
      <c r="A21" s="18" t="s">
        <v>43</v>
      </c>
      <c r="B21" s="17" t="s">
        <v>44</v>
      </c>
      <c r="C21" s="13">
        <v>38511417</v>
      </c>
      <c r="D21" s="13">
        <v>3272597</v>
      </c>
      <c r="E21" s="13">
        <v>2912021</v>
      </c>
      <c r="F21" s="13">
        <v>6227641</v>
      </c>
      <c r="G21" s="13">
        <v>2982227</v>
      </c>
      <c r="H21" s="13">
        <v>2285022</v>
      </c>
      <c r="I21" s="13">
        <v>1625164</v>
      </c>
      <c r="J21" s="13">
        <v>2050264</v>
      </c>
      <c r="K21" s="13">
        <v>409327</v>
      </c>
      <c r="L21" s="13">
        <v>1358309</v>
      </c>
      <c r="M21" s="13">
        <v>70525</v>
      </c>
      <c r="N21" s="13">
        <v>70524</v>
      </c>
      <c r="O21" s="13">
        <v>0</v>
      </c>
      <c r="P21" s="13">
        <f>SUM(February2021[[#This Row],[July]:[June]])</f>
        <v>23263621</v>
      </c>
      <c r="Q21" s="13">
        <f>February2021[[#This Row],[Amount Certified]]-February2021[[#This Row],[Total]]</f>
        <v>15247796</v>
      </c>
      <c r="S21" s="14"/>
      <c r="T21" s="15"/>
      <c r="U21" s="16"/>
      <c r="V21" s="16"/>
      <c r="W21" s="16"/>
    </row>
    <row r="22" spans="1:23" ht="20.100000000000001" customHeight="1" x14ac:dyDescent="0.3">
      <c r="A22" s="17" t="s">
        <v>24</v>
      </c>
      <c r="B22" s="17" t="s">
        <v>45</v>
      </c>
      <c r="C22" s="13">
        <v>89421609</v>
      </c>
      <c r="D22" s="13">
        <v>10254478</v>
      </c>
      <c r="E22" s="13">
        <v>9624146</v>
      </c>
      <c r="F22" s="13">
        <v>15105312</v>
      </c>
      <c r="G22" s="13">
        <v>8738733</v>
      </c>
      <c r="H22" s="13">
        <v>7208368</v>
      </c>
      <c r="I22" s="13">
        <v>4616916</v>
      </c>
      <c r="J22" s="13">
        <v>6411514</v>
      </c>
      <c r="K22" s="13">
        <v>408809</v>
      </c>
      <c r="L22" s="13">
        <v>2250421</v>
      </c>
      <c r="M22" s="13">
        <v>104524</v>
      </c>
      <c r="N22" s="13">
        <v>104525</v>
      </c>
      <c r="O22" s="13">
        <v>0</v>
      </c>
      <c r="P22" s="13">
        <f>SUM(February2021[[#This Row],[July]:[June]])</f>
        <v>64827746</v>
      </c>
      <c r="Q22" s="13">
        <f>February2021[[#This Row],[Amount Certified]]-February2021[[#This Row],[Total]]</f>
        <v>24593863</v>
      </c>
      <c r="S22" s="14"/>
      <c r="T22" s="15"/>
      <c r="U22" s="16"/>
      <c r="V22" s="16"/>
      <c r="W22" s="16"/>
    </row>
    <row r="23" spans="1:23" ht="20.100000000000001" customHeight="1" x14ac:dyDescent="0.3">
      <c r="A23" s="18" t="s">
        <v>46</v>
      </c>
      <c r="B23" s="17" t="s">
        <v>47</v>
      </c>
      <c r="C23" s="13">
        <v>9792138</v>
      </c>
      <c r="D23" s="13">
        <v>1014387</v>
      </c>
      <c r="E23" s="13">
        <v>1252273</v>
      </c>
      <c r="F23" s="13">
        <v>1909897</v>
      </c>
      <c r="G23" s="13">
        <v>1082552</v>
      </c>
      <c r="H23" s="13">
        <v>920058</v>
      </c>
      <c r="I23" s="13">
        <v>603238</v>
      </c>
      <c r="J23" s="13">
        <v>826767</v>
      </c>
      <c r="K23" s="13">
        <v>43495</v>
      </c>
      <c r="L23" s="13">
        <v>300368</v>
      </c>
      <c r="M23" s="13">
        <v>30207</v>
      </c>
      <c r="N23" s="13">
        <v>30207</v>
      </c>
      <c r="O23" s="13">
        <v>0</v>
      </c>
      <c r="P23" s="13">
        <f>SUM(February2021[[#This Row],[July]:[June]])</f>
        <v>8013449</v>
      </c>
      <c r="Q23" s="13">
        <f>February2021[[#This Row],[Amount Certified]]-February2021[[#This Row],[Total]]</f>
        <v>1778689</v>
      </c>
      <c r="S23" s="14"/>
      <c r="T23" s="15"/>
      <c r="U23" s="16"/>
      <c r="V23" s="16"/>
      <c r="W23" s="16"/>
    </row>
    <row r="24" spans="1:23" ht="20.100000000000001" customHeight="1" x14ac:dyDescent="0.3">
      <c r="A24" s="17" t="s">
        <v>48</v>
      </c>
      <c r="B24" s="17" t="s">
        <v>49</v>
      </c>
      <c r="C24" s="13">
        <v>38324704</v>
      </c>
      <c r="D24" s="13">
        <v>4242405</v>
      </c>
      <c r="E24" s="13">
        <v>4303840</v>
      </c>
      <c r="F24" s="13">
        <v>2713012</v>
      </c>
      <c r="G24" s="13">
        <v>4018192</v>
      </c>
      <c r="H24" s="13">
        <v>2770954</v>
      </c>
      <c r="I24" s="13">
        <v>2361541</v>
      </c>
      <c r="J24" s="13">
        <v>2503764</v>
      </c>
      <c r="K24" s="13">
        <v>924565</v>
      </c>
      <c r="L24" s="13">
        <v>2205397</v>
      </c>
      <c r="M24" s="13">
        <v>432952</v>
      </c>
      <c r="N24" s="13">
        <v>432948</v>
      </c>
      <c r="O24" s="13">
        <v>0</v>
      </c>
      <c r="P24" s="13">
        <f>SUM(February2021[[#This Row],[July]:[June]])</f>
        <v>26909570</v>
      </c>
      <c r="Q24" s="13">
        <f>February2021[[#This Row],[Amount Certified]]-February2021[[#This Row],[Total]]</f>
        <v>11415134</v>
      </c>
      <c r="S24" s="14"/>
      <c r="T24" s="15"/>
      <c r="U24" s="16"/>
      <c r="V24" s="16"/>
      <c r="W24" s="16"/>
    </row>
    <row r="25" spans="1:23" ht="20.100000000000001" customHeight="1" x14ac:dyDescent="0.3">
      <c r="A25" s="17" t="s">
        <v>48</v>
      </c>
      <c r="B25" s="12" t="s">
        <v>50</v>
      </c>
      <c r="C25" s="13">
        <v>15662488</v>
      </c>
      <c r="D25" s="13">
        <v>1272923</v>
      </c>
      <c r="E25" s="13">
        <v>1826075</v>
      </c>
      <c r="F25" s="13">
        <v>2502120</v>
      </c>
      <c r="G25" s="13">
        <v>1092933</v>
      </c>
      <c r="H25" s="13">
        <v>804894</v>
      </c>
      <c r="I25" s="13">
        <v>735851</v>
      </c>
      <c r="J25" s="13">
        <v>755008</v>
      </c>
      <c r="K25" s="13">
        <v>405192</v>
      </c>
      <c r="L25" s="13">
        <v>638774</v>
      </c>
      <c r="M25" s="13">
        <v>140691</v>
      </c>
      <c r="N25" s="13">
        <v>140692</v>
      </c>
      <c r="O25" s="13">
        <v>0</v>
      </c>
      <c r="P25" s="13">
        <f>SUM(February2021[[#This Row],[July]:[June]])</f>
        <v>10315153</v>
      </c>
      <c r="Q25" s="13">
        <f>February2021[[#This Row],[Amount Certified]]-February2021[[#This Row],[Total]]</f>
        <v>5347335</v>
      </c>
      <c r="S25" s="14"/>
      <c r="T25" s="15"/>
      <c r="U25" s="16"/>
      <c r="V25" s="16"/>
      <c r="W25" s="16"/>
    </row>
    <row r="26" spans="1:23" ht="20.100000000000001" customHeight="1" x14ac:dyDescent="0.3">
      <c r="A26" s="17" t="s">
        <v>24</v>
      </c>
      <c r="B26" s="17" t="s">
        <v>51</v>
      </c>
      <c r="C26" s="13">
        <v>80274341</v>
      </c>
      <c r="D26" s="13">
        <v>7888781</v>
      </c>
      <c r="E26" s="13">
        <v>11025107</v>
      </c>
      <c r="F26" s="13">
        <v>12885732</v>
      </c>
      <c r="G26" s="13">
        <v>7893141</v>
      </c>
      <c r="H26" s="13">
        <v>6611523</v>
      </c>
      <c r="I26" s="13">
        <v>4227356</v>
      </c>
      <c r="J26" s="13">
        <v>5923523</v>
      </c>
      <c r="K26" s="13">
        <v>800424</v>
      </c>
      <c r="L26" s="13">
        <v>1418886</v>
      </c>
      <c r="M26" s="13">
        <v>123331</v>
      </c>
      <c r="N26" s="13">
        <v>123332</v>
      </c>
      <c r="O26" s="13">
        <v>0</v>
      </c>
      <c r="P26" s="13">
        <f>SUM(February2021[[#This Row],[July]:[June]])</f>
        <v>58921136</v>
      </c>
      <c r="Q26" s="13">
        <f>February2021[[#This Row],[Amount Certified]]-February2021[[#This Row],[Total]]</f>
        <v>21353205</v>
      </c>
      <c r="S26" s="14"/>
      <c r="T26" s="15"/>
      <c r="U26" s="16"/>
      <c r="V26" s="16"/>
      <c r="W26" s="16"/>
    </row>
    <row r="27" spans="1:23" ht="20.100000000000001" customHeight="1" x14ac:dyDescent="0.3">
      <c r="A27" s="17" t="s">
        <v>52</v>
      </c>
      <c r="B27" s="17" t="s">
        <v>53</v>
      </c>
      <c r="C27" s="13">
        <v>108628708</v>
      </c>
      <c r="D27" s="13">
        <v>7646397</v>
      </c>
      <c r="E27" s="13">
        <v>10728557</v>
      </c>
      <c r="F27" s="13">
        <v>13981921</v>
      </c>
      <c r="G27" s="13">
        <v>8499215</v>
      </c>
      <c r="H27" s="13">
        <v>7271712</v>
      </c>
      <c r="I27" s="13">
        <v>5597966</v>
      </c>
      <c r="J27" s="13">
        <v>6683036</v>
      </c>
      <c r="K27" s="13">
        <v>11771494</v>
      </c>
      <c r="L27" s="13">
        <v>4875997</v>
      </c>
      <c r="M27" s="13">
        <v>2036499</v>
      </c>
      <c r="N27" s="13">
        <v>2036502</v>
      </c>
      <c r="O27" s="13">
        <v>0</v>
      </c>
      <c r="P27" s="13">
        <f>SUM(February2021[[#This Row],[July]:[June]])</f>
        <v>81129296</v>
      </c>
      <c r="Q27" s="13">
        <f>February2021[[#This Row],[Amount Certified]]-February2021[[#This Row],[Total]]</f>
        <v>27499412</v>
      </c>
      <c r="S27" s="14"/>
      <c r="T27" s="15"/>
      <c r="U27" s="16"/>
      <c r="V27" s="16"/>
      <c r="W27" s="16"/>
    </row>
    <row r="28" spans="1:23" ht="20.100000000000001" customHeight="1" x14ac:dyDescent="0.3">
      <c r="A28" s="17" t="s">
        <v>54</v>
      </c>
      <c r="B28" s="17" t="s">
        <v>55</v>
      </c>
      <c r="C28" s="13">
        <v>31906706</v>
      </c>
      <c r="D28" s="13">
        <v>2726911</v>
      </c>
      <c r="E28" s="13">
        <v>3674783</v>
      </c>
      <c r="F28" s="13">
        <v>4616056</v>
      </c>
      <c r="G28" s="13">
        <v>2360261</v>
      </c>
      <c r="H28" s="13">
        <v>1913691</v>
      </c>
      <c r="I28" s="13">
        <v>1468037</v>
      </c>
      <c r="J28" s="13">
        <v>1735452</v>
      </c>
      <c r="K28" s="13">
        <v>406306</v>
      </c>
      <c r="L28" s="13">
        <v>1294504</v>
      </c>
      <c r="M28" s="13">
        <v>355058</v>
      </c>
      <c r="N28" s="13">
        <v>355054</v>
      </c>
      <c r="O28" s="13">
        <v>0</v>
      </c>
      <c r="P28" s="13">
        <f>SUM(February2021[[#This Row],[July]:[June]])</f>
        <v>20906113</v>
      </c>
      <c r="Q28" s="13">
        <f>February2021[[#This Row],[Amount Certified]]-February2021[[#This Row],[Total]]</f>
        <v>11000593</v>
      </c>
      <c r="S28" s="14"/>
      <c r="T28" s="15"/>
      <c r="U28" s="16"/>
      <c r="V28" s="16"/>
      <c r="W28" s="16"/>
    </row>
    <row r="29" spans="1:23" ht="20.100000000000001" customHeight="1" x14ac:dyDescent="0.3">
      <c r="A29" s="17" t="s">
        <v>56</v>
      </c>
      <c r="B29" s="17" t="s">
        <v>57</v>
      </c>
      <c r="C29" s="13">
        <v>54154343</v>
      </c>
      <c r="D29" s="13">
        <v>8709709</v>
      </c>
      <c r="E29" s="13">
        <v>5307331</v>
      </c>
      <c r="F29" s="13">
        <v>8894807</v>
      </c>
      <c r="G29" s="13">
        <v>5774735</v>
      </c>
      <c r="H29" s="13">
        <v>4946264</v>
      </c>
      <c r="I29" s="13">
        <v>3071605</v>
      </c>
      <c r="J29" s="13">
        <v>4421834</v>
      </c>
      <c r="K29" s="13">
        <v>154805</v>
      </c>
      <c r="L29" s="13">
        <v>1072359</v>
      </c>
      <c r="M29" s="13">
        <v>24521</v>
      </c>
      <c r="N29" s="13">
        <v>24518</v>
      </c>
      <c r="O29" s="13">
        <v>0</v>
      </c>
      <c r="P29" s="13">
        <f>SUM(February2021[[#This Row],[July]:[June]])</f>
        <v>42402488</v>
      </c>
      <c r="Q29" s="13">
        <f>February2021[[#This Row],[Amount Certified]]-February2021[[#This Row],[Total]]</f>
        <v>11751855</v>
      </c>
      <c r="S29" s="14"/>
      <c r="T29" s="15"/>
      <c r="U29" s="16"/>
      <c r="V29" s="16"/>
      <c r="W29" s="16"/>
    </row>
    <row r="30" spans="1:23" ht="20.100000000000001" customHeight="1" x14ac:dyDescent="0.3">
      <c r="A30" s="17" t="s">
        <v>58</v>
      </c>
      <c r="B30" s="17" t="s">
        <v>59</v>
      </c>
      <c r="C30" s="13">
        <v>130447246</v>
      </c>
      <c r="D30" s="13">
        <v>13270818</v>
      </c>
      <c r="E30" s="13">
        <v>13319670</v>
      </c>
      <c r="F30" s="13">
        <v>20120908</v>
      </c>
      <c r="G30" s="13">
        <v>11420672</v>
      </c>
      <c r="H30" s="13">
        <v>9619945</v>
      </c>
      <c r="I30" s="13">
        <v>6207241</v>
      </c>
      <c r="J30" s="13">
        <v>8547935</v>
      </c>
      <c r="K30" s="13">
        <v>910282</v>
      </c>
      <c r="L30" s="13">
        <v>3593516</v>
      </c>
      <c r="M30" s="13">
        <v>336673</v>
      </c>
      <c r="N30" s="13">
        <v>336678</v>
      </c>
      <c r="O30" s="13">
        <v>0</v>
      </c>
      <c r="P30" s="13">
        <f>SUM(February2021[[#This Row],[July]:[June]])</f>
        <v>87684338</v>
      </c>
      <c r="Q30" s="13">
        <f>February2021[[#This Row],[Amount Certified]]-February2021[[#This Row],[Total]]</f>
        <v>42762908</v>
      </c>
      <c r="S30" s="14"/>
      <c r="T30" s="15"/>
      <c r="U30" s="16"/>
      <c r="V30" s="16"/>
      <c r="W30" s="16"/>
    </row>
    <row r="31" spans="1:23" ht="20.100000000000001" customHeight="1" x14ac:dyDescent="0.3">
      <c r="A31" s="17" t="s">
        <v>60</v>
      </c>
      <c r="B31" s="17" t="s">
        <v>61</v>
      </c>
      <c r="C31" s="13">
        <v>14110559</v>
      </c>
      <c r="D31" s="13">
        <v>1244146</v>
      </c>
      <c r="E31" s="13">
        <v>1448622</v>
      </c>
      <c r="F31" s="13">
        <v>2288464</v>
      </c>
      <c r="G31" s="13">
        <v>1380036</v>
      </c>
      <c r="H31" s="13">
        <v>1193725</v>
      </c>
      <c r="I31" s="13">
        <v>768708</v>
      </c>
      <c r="J31" s="13">
        <v>1065931</v>
      </c>
      <c r="K31" s="13">
        <v>196192</v>
      </c>
      <c r="L31" s="13">
        <v>407623</v>
      </c>
      <c r="M31" s="13">
        <v>93324</v>
      </c>
      <c r="N31" s="13">
        <v>93325</v>
      </c>
      <c r="O31" s="13">
        <v>0</v>
      </c>
      <c r="P31" s="13">
        <f>SUM(February2021[[#This Row],[July]:[June]])</f>
        <v>10180096</v>
      </c>
      <c r="Q31" s="13">
        <f>February2021[[#This Row],[Amount Certified]]-February2021[[#This Row],[Total]]</f>
        <v>3930463</v>
      </c>
      <c r="S31" s="14"/>
      <c r="T31" s="15"/>
      <c r="U31" s="16"/>
      <c r="V31" s="16"/>
      <c r="W31" s="16"/>
    </row>
    <row r="32" spans="1:23" ht="20.100000000000001" customHeight="1" x14ac:dyDescent="0.3">
      <c r="A32" s="17" t="s">
        <v>62</v>
      </c>
      <c r="B32" s="17" t="s">
        <v>63</v>
      </c>
      <c r="C32" s="13">
        <v>18063713</v>
      </c>
      <c r="D32" s="13">
        <v>2034374</v>
      </c>
      <c r="E32" s="13">
        <v>1768597</v>
      </c>
      <c r="F32" s="13">
        <v>3082306</v>
      </c>
      <c r="G32" s="13">
        <v>2049297</v>
      </c>
      <c r="H32" s="13">
        <v>1812881</v>
      </c>
      <c r="I32" s="13">
        <v>1127192</v>
      </c>
      <c r="J32" s="13">
        <v>1618804</v>
      </c>
      <c r="K32" s="13">
        <v>146056</v>
      </c>
      <c r="L32" s="13">
        <v>507934</v>
      </c>
      <c r="M32" s="13">
        <v>93782</v>
      </c>
      <c r="N32" s="13">
        <v>93781</v>
      </c>
      <c r="O32" s="13">
        <v>0</v>
      </c>
      <c r="P32" s="13">
        <f>SUM(February2021[[#This Row],[July]:[June]])</f>
        <v>14335004</v>
      </c>
      <c r="Q32" s="13">
        <f>February2021[[#This Row],[Amount Certified]]-February2021[[#This Row],[Total]]</f>
        <v>3728709</v>
      </c>
      <c r="S32" s="14"/>
      <c r="T32" s="15"/>
      <c r="U32" s="16"/>
      <c r="V32" s="16"/>
      <c r="W32" s="16"/>
    </row>
    <row r="33" spans="1:23" ht="20.100000000000001" customHeight="1" x14ac:dyDescent="0.3">
      <c r="A33" s="17" t="s">
        <v>24</v>
      </c>
      <c r="B33" s="17" t="s">
        <v>64</v>
      </c>
      <c r="C33" s="13">
        <v>109096688</v>
      </c>
      <c r="D33" s="13">
        <v>10181921</v>
      </c>
      <c r="E33" s="13">
        <v>13912404</v>
      </c>
      <c r="F33" s="13">
        <v>16884105</v>
      </c>
      <c r="G33" s="13">
        <v>10227333</v>
      </c>
      <c r="H33" s="13">
        <v>8496424</v>
      </c>
      <c r="I33" s="13">
        <v>5326043</v>
      </c>
      <c r="J33" s="13">
        <v>7556842</v>
      </c>
      <c r="K33" s="13">
        <v>1114161</v>
      </c>
      <c r="L33" s="13">
        <v>2734470</v>
      </c>
      <c r="M33" s="13">
        <v>220356</v>
      </c>
      <c r="N33" s="13">
        <v>220359</v>
      </c>
      <c r="O33" s="13">
        <v>0</v>
      </c>
      <c r="P33" s="13">
        <f>SUM(February2021[[#This Row],[July]:[June]])</f>
        <v>76874418</v>
      </c>
      <c r="Q33" s="13">
        <f>February2021[[#This Row],[Amount Certified]]-February2021[[#This Row],[Total]]</f>
        <v>32222270</v>
      </c>
      <c r="S33" s="14"/>
      <c r="T33" s="15"/>
      <c r="U33" s="16"/>
      <c r="V33" s="16"/>
      <c r="W33" s="16"/>
    </row>
    <row r="34" spans="1:23" ht="20.100000000000001" customHeight="1" x14ac:dyDescent="0.3">
      <c r="A34" s="17" t="s">
        <v>24</v>
      </c>
      <c r="B34" s="17" t="s">
        <v>65</v>
      </c>
      <c r="C34" s="13">
        <v>463229130</v>
      </c>
      <c r="D34" s="13">
        <v>38823326</v>
      </c>
      <c r="E34" s="13">
        <v>49296928</v>
      </c>
      <c r="F34" s="13">
        <v>69700541</v>
      </c>
      <c r="G34" s="13">
        <v>38684929</v>
      </c>
      <c r="H34" s="13">
        <v>31582606</v>
      </c>
      <c r="I34" s="13">
        <v>21100890</v>
      </c>
      <c r="J34" s="13">
        <v>28079769</v>
      </c>
      <c r="K34" s="13">
        <v>10684604</v>
      </c>
      <c r="L34" s="13">
        <v>11787701</v>
      </c>
      <c r="M34" s="13">
        <v>11312420</v>
      </c>
      <c r="N34" s="13">
        <v>1312421</v>
      </c>
      <c r="O34" s="13">
        <v>0</v>
      </c>
      <c r="P34" s="13">
        <f>SUM(February2021[[#This Row],[July]:[June]])</f>
        <v>312366135</v>
      </c>
      <c r="Q34" s="13">
        <f>February2021[[#This Row],[Amount Certified]]-February2021[[#This Row],[Total]]</f>
        <v>150862995</v>
      </c>
      <c r="S34" s="14"/>
      <c r="T34" s="15"/>
      <c r="U34" s="16"/>
      <c r="V34" s="16"/>
      <c r="W34" s="16"/>
    </row>
    <row r="35" spans="1:23" ht="20.100000000000001" customHeight="1" x14ac:dyDescent="0.3">
      <c r="A35" s="18" t="s">
        <v>66</v>
      </c>
      <c r="B35" s="17" t="s">
        <v>67</v>
      </c>
      <c r="C35" s="13">
        <v>248622460</v>
      </c>
      <c r="D35" s="13">
        <v>24365271</v>
      </c>
      <c r="E35" s="13">
        <v>27485290</v>
      </c>
      <c r="F35" s="13">
        <v>41780196</v>
      </c>
      <c r="G35" s="13">
        <v>25166192</v>
      </c>
      <c r="H35" s="13">
        <v>20934279</v>
      </c>
      <c r="I35" s="13">
        <v>13270742</v>
      </c>
      <c r="J35" s="13">
        <v>18542771</v>
      </c>
      <c r="K35" s="13">
        <v>2444280</v>
      </c>
      <c r="L35" s="13">
        <v>6785058</v>
      </c>
      <c r="M35" s="13">
        <v>727054</v>
      </c>
      <c r="N35" s="13">
        <v>727050</v>
      </c>
      <c r="O35" s="13">
        <v>0</v>
      </c>
      <c r="P35" s="13">
        <f>SUM(February2021[[#This Row],[July]:[June]])</f>
        <v>182228183</v>
      </c>
      <c r="Q35" s="13">
        <f>February2021[[#This Row],[Amount Certified]]-February2021[[#This Row],[Total]]</f>
        <v>66394277</v>
      </c>
      <c r="S35" s="14"/>
      <c r="T35" s="15"/>
      <c r="U35" s="16"/>
      <c r="V35" s="16"/>
      <c r="W35" s="16"/>
    </row>
    <row r="36" spans="1:23" ht="20.100000000000001" customHeight="1" x14ac:dyDescent="0.3">
      <c r="A36" s="17" t="s">
        <v>68</v>
      </c>
      <c r="B36" s="17" t="s">
        <v>69</v>
      </c>
      <c r="C36" s="13">
        <v>7795953</v>
      </c>
      <c r="D36" s="13">
        <v>755371</v>
      </c>
      <c r="E36" s="13">
        <v>876678</v>
      </c>
      <c r="F36" s="13">
        <v>614703</v>
      </c>
      <c r="G36" s="13">
        <v>813044</v>
      </c>
      <c r="H36" s="13">
        <v>634034</v>
      </c>
      <c r="I36" s="13">
        <v>589005</v>
      </c>
      <c r="J36" s="13">
        <v>598559</v>
      </c>
      <c r="K36" s="13">
        <v>290379</v>
      </c>
      <c r="L36" s="13">
        <v>494538</v>
      </c>
      <c r="M36" s="13">
        <v>153070</v>
      </c>
      <c r="N36" s="13">
        <v>153071</v>
      </c>
      <c r="O36" s="13">
        <v>0</v>
      </c>
      <c r="P36" s="13">
        <f>SUM(February2021[[#This Row],[July]:[June]])</f>
        <v>5972452</v>
      </c>
      <c r="Q36" s="13">
        <f>February2021[[#This Row],[Amount Certified]]-February2021[[#This Row],[Total]]</f>
        <v>1823501</v>
      </c>
      <c r="S36" s="14"/>
      <c r="T36" s="15"/>
      <c r="U36" s="16"/>
      <c r="V36" s="16"/>
      <c r="W36" s="16"/>
    </row>
    <row r="37" spans="1:23" ht="20.100000000000001" customHeight="1" x14ac:dyDescent="0.3">
      <c r="A37" s="17" t="s">
        <v>70</v>
      </c>
      <c r="B37" s="17" t="s">
        <v>71</v>
      </c>
      <c r="C37" s="13">
        <v>19173871</v>
      </c>
      <c r="D37" s="13">
        <v>1674525</v>
      </c>
      <c r="E37" s="13">
        <v>2124676</v>
      </c>
      <c r="F37" s="13">
        <v>2811177</v>
      </c>
      <c r="G37" s="13">
        <v>1609551</v>
      </c>
      <c r="H37" s="13">
        <v>1385693</v>
      </c>
      <c r="I37" s="13">
        <v>998248</v>
      </c>
      <c r="J37" s="13">
        <v>1263666</v>
      </c>
      <c r="K37" s="13">
        <v>243886</v>
      </c>
      <c r="L37" s="13">
        <v>567369</v>
      </c>
      <c r="M37" s="13">
        <v>147255</v>
      </c>
      <c r="N37" s="13">
        <v>147250</v>
      </c>
      <c r="O37" s="13">
        <v>0</v>
      </c>
      <c r="P37" s="13">
        <f>SUM(February2021[[#This Row],[July]:[June]])</f>
        <v>12973296</v>
      </c>
      <c r="Q37" s="13">
        <f>February2021[[#This Row],[Amount Certified]]-February2021[[#This Row],[Total]]</f>
        <v>6200575</v>
      </c>
      <c r="S37" s="14"/>
      <c r="T37" s="15"/>
      <c r="U37" s="16"/>
      <c r="V37" s="16"/>
      <c r="W37" s="16"/>
    </row>
    <row r="38" spans="1:23" ht="20.100000000000001" customHeight="1" x14ac:dyDescent="0.3">
      <c r="A38" s="17" t="s">
        <v>72</v>
      </c>
      <c r="B38" s="17" t="s">
        <v>73</v>
      </c>
      <c r="C38" s="13">
        <v>63899552</v>
      </c>
      <c r="D38" s="13">
        <v>8095096</v>
      </c>
      <c r="E38" s="13">
        <v>6281374</v>
      </c>
      <c r="F38" s="13">
        <v>9894902</v>
      </c>
      <c r="G38" s="13">
        <v>6328738</v>
      </c>
      <c r="H38" s="13">
        <v>5360944</v>
      </c>
      <c r="I38" s="13">
        <v>3466020</v>
      </c>
      <c r="J38" s="13">
        <v>4817900</v>
      </c>
      <c r="K38" s="13">
        <v>475840</v>
      </c>
      <c r="L38" s="13">
        <v>1519133</v>
      </c>
      <c r="M38" s="13">
        <v>343676</v>
      </c>
      <c r="N38" s="13">
        <v>343680</v>
      </c>
      <c r="O38" s="13">
        <v>0</v>
      </c>
      <c r="P38" s="13">
        <f>SUM(February2021[[#This Row],[July]:[June]])</f>
        <v>46927303</v>
      </c>
      <c r="Q38" s="13">
        <f>February2021[[#This Row],[Amount Certified]]-February2021[[#This Row],[Total]]</f>
        <v>16972249</v>
      </c>
      <c r="S38" s="14"/>
      <c r="T38" s="15"/>
      <c r="U38" s="16"/>
      <c r="V38" s="16"/>
      <c r="W38" s="16"/>
    </row>
    <row r="39" spans="1:23" ht="20.100000000000001" customHeight="1" x14ac:dyDescent="0.3">
      <c r="A39" s="17" t="s">
        <v>52</v>
      </c>
      <c r="B39" s="17" t="s">
        <v>74</v>
      </c>
      <c r="C39" s="13">
        <v>16617047</v>
      </c>
      <c r="D39" s="13">
        <v>2085548</v>
      </c>
      <c r="E39" s="13">
        <v>1845453</v>
      </c>
      <c r="F39" s="13">
        <v>1077919</v>
      </c>
      <c r="G39" s="13">
        <v>1687794</v>
      </c>
      <c r="H39" s="13">
        <v>1168491</v>
      </c>
      <c r="I39" s="13">
        <v>1055476</v>
      </c>
      <c r="J39" s="13">
        <v>1061228</v>
      </c>
      <c r="K39" s="13">
        <v>517961</v>
      </c>
      <c r="L39" s="13">
        <v>1258879</v>
      </c>
      <c r="M39" s="13">
        <v>141141</v>
      </c>
      <c r="N39" s="13">
        <v>141139</v>
      </c>
      <c r="O39" s="13">
        <v>0</v>
      </c>
      <c r="P39" s="13">
        <f>SUM(February2021[[#This Row],[July]:[June]])</f>
        <v>12041029</v>
      </c>
      <c r="Q39" s="13">
        <f>February2021[[#This Row],[Amount Certified]]-February2021[[#This Row],[Total]]</f>
        <v>4576018</v>
      </c>
      <c r="S39" s="14"/>
      <c r="T39" s="15"/>
      <c r="U39" s="16"/>
      <c r="V39" s="16"/>
      <c r="W39" s="16"/>
    </row>
    <row r="40" spans="1:23" ht="20.100000000000001" customHeight="1" x14ac:dyDescent="0.3">
      <c r="A40" s="17" t="s">
        <v>54</v>
      </c>
      <c r="B40" s="17" t="s">
        <v>75</v>
      </c>
      <c r="C40" s="13">
        <v>17892606</v>
      </c>
      <c r="D40" s="13">
        <v>1158499</v>
      </c>
      <c r="E40" s="13">
        <v>2615851</v>
      </c>
      <c r="F40" s="13">
        <v>3257191</v>
      </c>
      <c r="G40" s="13">
        <v>1473642</v>
      </c>
      <c r="H40" s="13">
        <v>1117582</v>
      </c>
      <c r="I40" s="13">
        <v>890336</v>
      </c>
      <c r="J40" s="13">
        <v>1015424</v>
      </c>
      <c r="K40" s="13">
        <v>87131</v>
      </c>
      <c r="L40" s="13">
        <v>618010</v>
      </c>
      <c r="M40" s="13">
        <v>24702</v>
      </c>
      <c r="N40" s="13">
        <v>24705</v>
      </c>
      <c r="O40" s="13">
        <v>0</v>
      </c>
      <c r="P40" s="13">
        <f>SUM(February2021[[#This Row],[July]:[June]])</f>
        <v>12283073</v>
      </c>
      <c r="Q40" s="13">
        <f>February2021[[#This Row],[Amount Certified]]-February2021[[#This Row],[Total]]</f>
        <v>5609533</v>
      </c>
      <c r="S40" s="14"/>
      <c r="T40" s="15"/>
      <c r="U40" s="16"/>
      <c r="V40" s="16"/>
      <c r="W40" s="16"/>
    </row>
    <row r="41" spans="1:23" ht="20.100000000000001" customHeight="1" x14ac:dyDescent="0.3">
      <c r="A41" s="17" t="s">
        <v>24</v>
      </c>
      <c r="B41" s="17" t="s">
        <v>76</v>
      </c>
      <c r="C41" s="13">
        <v>154368352</v>
      </c>
      <c r="D41" s="13">
        <v>12819804</v>
      </c>
      <c r="E41" s="13">
        <v>18548914</v>
      </c>
      <c r="F41" s="13">
        <v>23590047</v>
      </c>
      <c r="G41" s="13">
        <v>13691396</v>
      </c>
      <c r="H41" s="13">
        <v>11038633</v>
      </c>
      <c r="I41" s="13">
        <v>6824351</v>
      </c>
      <c r="J41" s="13">
        <v>9757169</v>
      </c>
      <c r="K41" s="13">
        <v>913032</v>
      </c>
      <c r="L41" s="13">
        <v>3249913</v>
      </c>
      <c r="M41" s="13">
        <v>190268</v>
      </c>
      <c r="N41" s="13">
        <v>190264</v>
      </c>
      <c r="O41" s="13">
        <v>0</v>
      </c>
      <c r="P41" s="13">
        <f>SUM(February2021[[#This Row],[July]:[June]])</f>
        <v>100813791</v>
      </c>
      <c r="Q41" s="13">
        <f>February2021[[#This Row],[Amount Certified]]-February2021[[#This Row],[Total]]</f>
        <v>53554561</v>
      </c>
      <c r="S41" s="14"/>
      <c r="T41" s="15"/>
      <c r="U41" s="16"/>
      <c r="V41" s="16"/>
      <c r="W41" s="16"/>
    </row>
    <row r="42" spans="1:23" ht="20.100000000000001" customHeight="1" x14ac:dyDescent="0.3">
      <c r="A42" s="19" t="s">
        <v>43</v>
      </c>
      <c r="B42" s="17" t="s">
        <v>77</v>
      </c>
      <c r="C42" s="13">
        <v>62910834</v>
      </c>
      <c r="D42" s="13">
        <v>5466206</v>
      </c>
      <c r="E42" s="13">
        <v>6672559</v>
      </c>
      <c r="F42" s="13">
        <v>9502717</v>
      </c>
      <c r="G42" s="13">
        <v>5473207</v>
      </c>
      <c r="H42" s="13">
        <v>4551329</v>
      </c>
      <c r="I42" s="13">
        <v>3105054</v>
      </c>
      <c r="J42" s="13">
        <v>4086692</v>
      </c>
      <c r="K42" s="13">
        <v>969735</v>
      </c>
      <c r="L42" s="13">
        <v>2148276</v>
      </c>
      <c r="M42" s="13">
        <v>473312</v>
      </c>
      <c r="N42" s="13">
        <v>473313</v>
      </c>
      <c r="O42" s="13">
        <v>0</v>
      </c>
      <c r="P42" s="13">
        <f>SUM(February2021[[#This Row],[July]:[June]])</f>
        <v>42922400</v>
      </c>
      <c r="Q42" s="13">
        <f>February2021[[#This Row],[Amount Certified]]-February2021[[#This Row],[Total]]</f>
        <v>19988434</v>
      </c>
      <c r="S42" s="14"/>
      <c r="T42" s="15"/>
      <c r="U42" s="16"/>
      <c r="V42" s="16"/>
      <c r="W42" s="16"/>
    </row>
    <row r="43" spans="1:23" ht="20.100000000000001" customHeight="1" x14ac:dyDescent="0.3">
      <c r="A43" s="17" t="s">
        <v>78</v>
      </c>
      <c r="B43" s="17" t="s">
        <v>79</v>
      </c>
      <c r="C43" s="13">
        <v>8284530</v>
      </c>
      <c r="D43" s="13">
        <v>940334</v>
      </c>
      <c r="E43" s="13">
        <v>954459</v>
      </c>
      <c r="F43" s="13">
        <v>602737</v>
      </c>
      <c r="G43" s="13">
        <v>879846</v>
      </c>
      <c r="H43" s="13">
        <v>626237</v>
      </c>
      <c r="I43" s="13">
        <v>567775</v>
      </c>
      <c r="J43" s="13">
        <v>581064</v>
      </c>
      <c r="K43" s="13">
        <v>64629</v>
      </c>
      <c r="L43" s="13">
        <v>558541</v>
      </c>
      <c r="M43" s="13">
        <v>59879</v>
      </c>
      <c r="N43" s="13">
        <v>59876</v>
      </c>
      <c r="O43" s="13">
        <v>0</v>
      </c>
      <c r="P43" s="13">
        <f>SUM(February2021[[#This Row],[July]:[June]])</f>
        <v>5895377</v>
      </c>
      <c r="Q43" s="13">
        <f>February2021[[#This Row],[Amount Certified]]-February2021[[#This Row],[Total]]</f>
        <v>2389153</v>
      </c>
      <c r="S43" s="14"/>
      <c r="T43" s="15"/>
      <c r="U43" s="16"/>
      <c r="V43" s="16"/>
      <c r="W43" s="16"/>
    </row>
    <row r="44" spans="1:23" ht="20.100000000000001" customHeight="1" x14ac:dyDescent="0.3">
      <c r="A44" s="17" t="s">
        <v>37</v>
      </c>
      <c r="B44" s="17" t="s">
        <v>80</v>
      </c>
      <c r="C44" s="13">
        <v>118744194</v>
      </c>
      <c r="D44" s="13">
        <v>9197939</v>
      </c>
      <c r="E44" s="13">
        <v>25202057</v>
      </c>
      <c r="F44" s="13">
        <v>5156553</v>
      </c>
      <c r="G44" s="13">
        <v>8464655</v>
      </c>
      <c r="H44" s="13">
        <v>6389881</v>
      </c>
      <c r="I44" s="13">
        <v>4683381</v>
      </c>
      <c r="J44" s="13">
        <v>5741139</v>
      </c>
      <c r="K44" s="13">
        <v>1354061</v>
      </c>
      <c r="L44" s="13">
        <v>3701162</v>
      </c>
      <c r="M44" s="13">
        <v>405864</v>
      </c>
      <c r="N44" s="13">
        <v>405869</v>
      </c>
      <c r="O44" s="13">
        <v>0</v>
      </c>
      <c r="P44" s="13">
        <f>SUM(February2021[[#This Row],[July]:[June]])</f>
        <v>70702561</v>
      </c>
      <c r="Q44" s="13">
        <f>February2021[[#This Row],[Amount Certified]]-February2021[[#This Row],[Total]]</f>
        <v>48041633</v>
      </c>
      <c r="S44" s="14"/>
      <c r="T44" s="15"/>
      <c r="U44" s="16"/>
      <c r="V44" s="16"/>
      <c r="W44" s="16"/>
    </row>
    <row r="45" spans="1:23" ht="20.100000000000001" customHeight="1" x14ac:dyDescent="0.3">
      <c r="A45" s="12" t="s">
        <v>33</v>
      </c>
      <c r="B45" s="17" t="s">
        <v>81</v>
      </c>
      <c r="C45" s="13">
        <v>27326696</v>
      </c>
      <c r="D45" s="13">
        <v>1638587</v>
      </c>
      <c r="E45" s="13">
        <v>3386159</v>
      </c>
      <c r="F45" s="13">
        <v>4399824</v>
      </c>
      <c r="G45" s="13">
        <v>2062866</v>
      </c>
      <c r="H45" s="13">
        <v>1584481</v>
      </c>
      <c r="I45" s="13">
        <v>1152827</v>
      </c>
      <c r="J45" s="13">
        <v>1430835</v>
      </c>
      <c r="K45" s="13">
        <v>136309</v>
      </c>
      <c r="L45" s="13">
        <v>570593</v>
      </c>
      <c r="M45" s="13">
        <v>69220</v>
      </c>
      <c r="N45" s="13">
        <v>69218</v>
      </c>
      <c r="O45" s="13">
        <v>0</v>
      </c>
      <c r="P45" s="13">
        <f>SUM(February2021[[#This Row],[July]:[June]])</f>
        <v>16500919</v>
      </c>
      <c r="Q45" s="13">
        <f>February2021[[#This Row],[Amount Certified]]-February2021[[#This Row],[Total]]</f>
        <v>10825777</v>
      </c>
    </row>
    <row r="46" spans="1:23" ht="20.100000000000001" customHeight="1" x14ac:dyDescent="0.3">
      <c r="A46" s="12" t="s">
        <v>43</v>
      </c>
      <c r="B46" s="17" t="s">
        <v>82</v>
      </c>
      <c r="C46" s="13">
        <v>21328820</v>
      </c>
      <c r="D46" s="13">
        <v>2272268</v>
      </c>
      <c r="E46" s="13">
        <v>2070328</v>
      </c>
      <c r="F46" s="13">
        <v>3635458</v>
      </c>
      <c r="G46" s="13">
        <v>2389210</v>
      </c>
      <c r="H46" s="13">
        <v>2097549</v>
      </c>
      <c r="I46" s="13">
        <v>1294267</v>
      </c>
      <c r="J46" s="13">
        <v>1874656</v>
      </c>
      <c r="K46" s="13">
        <v>104811</v>
      </c>
      <c r="L46" s="13">
        <v>499271</v>
      </c>
      <c r="M46" s="13">
        <v>80040</v>
      </c>
      <c r="N46" s="13">
        <v>80040</v>
      </c>
      <c r="O46" s="13">
        <v>0</v>
      </c>
      <c r="P46" s="13">
        <f>SUM(February2021[[#This Row],[July]:[June]])</f>
        <v>16397898</v>
      </c>
      <c r="Q46" s="13">
        <f>February2021[[#This Row],[Amount Certified]]-February2021[[#This Row],[Total]]</f>
        <v>4930922</v>
      </c>
    </row>
    <row r="47" spans="1:23" ht="20.100000000000001" customHeight="1" x14ac:dyDescent="0.3">
      <c r="A47" s="12" t="s">
        <v>52</v>
      </c>
      <c r="B47" s="17" t="s">
        <v>83</v>
      </c>
      <c r="C47" s="13">
        <v>34408043</v>
      </c>
      <c r="D47" s="13">
        <v>3214571</v>
      </c>
      <c r="E47" s="13">
        <v>5265227</v>
      </c>
      <c r="F47" s="13">
        <v>7579051</v>
      </c>
      <c r="G47" s="13">
        <v>2819084</v>
      </c>
      <c r="H47" s="13">
        <v>1870619</v>
      </c>
      <c r="I47" s="13">
        <v>1585641</v>
      </c>
      <c r="J47" s="13">
        <v>1670658</v>
      </c>
      <c r="K47" s="13">
        <v>901796</v>
      </c>
      <c r="L47" s="13">
        <v>2041707</v>
      </c>
      <c r="M47" s="13">
        <v>270269</v>
      </c>
      <c r="N47" s="13">
        <v>270271</v>
      </c>
      <c r="O47" s="13">
        <v>0</v>
      </c>
      <c r="P47" s="13">
        <f>SUM(February2021[[#This Row],[July]:[June]])</f>
        <v>27488894</v>
      </c>
      <c r="Q47" s="13">
        <f>February2021[[#This Row],[Amount Certified]]-February2021[[#This Row],[Total]]</f>
        <v>6919149</v>
      </c>
    </row>
    <row r="48" spans="1:23" ht="20.100000000000001" customHeight="1" x14ac:dyDescent="0.3">
      <c r="A48" s="12" t="s">
        <v>24</v>
      </c>
      <c r="B48" s="17" t="s">
        <v>84</v>
      </c>
      <c r="C48" s="13">
        <v>121047908</v>
      </c>
      <c r="D48" s="13">
        <v>11176066</v>
      </c>
      <c r="E48" s="13">
        <v>17597290</v>
      </c>
      <c r="F48" s="13">
        <v>18244478</v>
      </c>
      <c r="G48" s="13">
        <v>10694824</v>
      </c>
      <c r="H48" s="13">
        <v>8682560</v>
      </c>
      <c r="I48" s="13">
        <v>5396296</v>
      </c>
      <c r="J48" s="13">
        <v>7707450</v>
      </c>
      <c r="K48" s="13">
        <v>675667</v>
      </c>
      <c r="L48" s="13">
        <v>2903685</v>
      </c>
      <c r="M48" s="13">
        <v>255900</v>
      </c>
      <c r="N48" s="13">
        <v>255901</v>
      </c>
      <c r="O48" s="13">
        <v>0</v>
      </c>
      <c r="P48" s="13">
        <f>SUM(February2021[[#This Row],[July]:[June]])</f>
        <v>83590117</v>
      </c>
      <c r="Q48" s="13">
        <f>February2021[[#This Row],[Amount Certified]]-February2021[[#This Row],[Total]]</f>
        <v>37457791</v>
      </c>
    </row>
    <row r="49" spans="1:17" ht="20.100000000000001" customHeight="1" x14ac:dyDescent="0.3">
      <c r="A49" s="12" t="s">
        <v>33</v>
      </c>
      <c r="B49" s="17" t="s">
        <v>85</v>
      </c>
      <c r="C49" s="13">
        <v>84180790</v>
      </c>
      <c r="D49" s="13">
        <v>7744168</v>
      </c>
      <c r="E49" s="13">
        <v>7654703</v>
      </c>
      <c r="F49" s="13">
        <v>13417370</v>
      </c>
      <c r="G49" s="13">
        <v>7525445</v>
      </c>
      <c r="H49" s="13">
        <v>6377138</v>
      </c>
      <c r="I49" s="13">
        <v>4550510</v>
      </c>
      <c r="J49" s="13">
        <v>5731902</v>
      </c>
      <c r="K49" s="13">
        <v>1494706</v>
      </c>
      <c r="L49" s="13">
        <v>2659245</v>
      </c>
      <c r="M49" s="13">
        <v>877077</v>
      </c>
      <c r="N49" s="13">
        <v>877077</v>
      </c>
      <c r="O49" s="13">
        <v>0</v>
      </c>
      <c r="P49" s="13">
        <f>SUM(February2021[[#This Row],[July]:[June]])</f>
        <v>58909341</v>
      </c>
      <c r="Q49" s="13">
        <f>February2021[[#This Row],[Amount Certified]]-February2021[[#This Row],[Total]]</f>
        <v>25271449</v>
      </c>
    </row>
    <row r="50" spans="1:17" ht="20.100000000000001" customHeight="1" x14ac:dyDescent="0.3">
      <c r="A50" s="12" t="s">
        <v>37</v>
      </c>
      <c r="B50" s="17" t="s">
        <v>86</v>
      </c>
      <c r="C50" s="13">
        <v>163608952</v>
      </c>
      <c r="D50" s="13">
        <v>8750185</v>
      </c>
      <c r="E50" s="13">
        <v>4355163</v>
      </c>
      <c r="F50" s="13">
        <v>31711646</v>
      </c>
      <c r="G50" s="13">
        <v>10979487</v>
      </c>
      <c r="H50" s="13">
        <v>9315345</v>
      </c>
      <c r="I50" s="13">
        <v>7509406</v>
      </c>
      <c r="J50" s="13">
        <v>8615718</v>
      </c>
      <c r="K50" s="13">
        <v>29276558</v>
      </c>
      <c r="L50" s="13">
        <v>8026587</v>
      </c>
      <c r="M50" s="13">
        <v>3893415</v>
      </c>
      <c r="N50" s="13">
        <v>3893412</v>
      </c>
      <c r="O50" s="13">
        <v>0</v>
      </c>
      <c r="P50" s="13">
        <f>SUM(February2021[[#This Row],[July]:[June]])</f>
        <v>126326922</v>
      </c>
      <c r="Q50" s="13">
        <f>February2021[[#This Row],[Amount Certified]]-February2021[[#This Row],[Total]]</f>
        <v>37282030</v>
      </c>
    </row>
    <row r="51" spans="1:17" ht="20.100000000000001" customHeight="1" x14ac:dyDescent="0.3">
      <c r="A51" s="12" t="s">
        <v>87</v>
      </c>
      <c r="B51" s="17" t="s">
        <v>88</v>
      </c>
      <c r="C51" s="13">
        <v>25537832</v>
      </c>
      <c r="D51" s="13">
        <v>2580079</v>
      </c>
      <c r="E51" s="13">
        <v>2829607</v>
      </c>
      <c r="F51" s="13">
        <v>4262642</v>
      </c>
      <c r="G51" s="13">
        <v>2640196</v>
      </c>
      <c r="H51" s="13">
        <v>2294546</v>
      </c>
      <c r="I51" s="13">
        <v>1572843</v>
      </c>
      <c r="J51" s="13">
        <v>2083080</v>
      </c>
      <c r="K51" s="13">
        <v>610369</v>
      </c>
      <c r="L51" s="13">
        <v>643532</v>
      </c>
      <c r="M51" s="13">
        <v>122226</v>
      </c>
      <c r="N51" s="13">
        <v>122228</v>
      </c>
      <c r="O51" s="13">
        <v>0</v>
      </c>
      <c r="P51" s="13">
        <f>SUM(February2021[[#This Row],[July]:[June]])</f>
        <v>19761348</v>
      </c>
      <c r="Q51" s="13">
        <f>February2021[[#This Row],[Amount Certified]]-February2021[[#This Row],[Total]]</f>
        <v>5776484</v>
      </c>
    </row>
    <row r="52" spans="1:17" ht="20.100000000000001" customHeight="1" x14ac:dyDescent="0.3">
      <c r="A52" s="12" t="s">
        <v>24</v>
      </c>
      <c r="B52" s="17" t="s">
        <v>89</v>
      </c>
      <c r="C52" s="13">
        <v>86690446</v>
      </c>
      <c r="D52" s="13">
        <v>10579128</v>
      </c>
      <c r="E52" s="13">
        <v>8510239</v>
      </c>
      <c r="F52" s="13">
        <v>14355829</v>
      </c>
      <c r="G52" s="13">
        <v>9445989</v>
      </c>
      <c r="H52" s="13">
        <v>8054374</v>
      </c>
      <c r="I52" s="13">
        <v>4886248</v>
      </c>
      <c r="J52" s="13">
        <v>7151563</v>
      </c>
      <c r="K52" s="13">
        <v>462760</v>
      </c>
      <c r="L52" s="13">
        <v>1814964</v>
      </c>
      <c r="M52" s="13">
        <v>257941</v>
      </c>
      <c r="N52" s="13">
        <v>257937</v>
      </c>
      <c r="O52" s="13">
        <v>0</v>
      </c>
      <c r="P52" s="13">
        <f>SUM(February2021[[#This Row],[July]:[June]])</f>
        <v>65776972</v>
      </c>
      <c r="Q52" s="13">
        <f>February2021[[#This Row],[Amount Certified]]-February2021[[#This Row],[Total]]</f>
        <v>20913474</v>
      </c>
    </row>
    <row r="53" spans="1:17" ht="20.100000000000001" customHeight="1" x14ac:dyDescent="0.3">
      <c r="A53" s="12" t="s">
        <v>43</v>
      </c>
      <c r="B53" s="17" t="s">
        <v>90</v>
      </c>
      <c r="C53" s="13">
        <v>196190343</v>
      </c>
      <c r="D53" s="13">
        <v>19782164</v>
      </c>
      <c r="E53" s="13">
        <v>18749840</v>
      </c>
      <c r="F53" s="13">
        <v>28986496</v>
      </c>
      <c r="G53" s="13">
        <v>18208039</v>
      </c>
      <c r="H53" s="13">
        <v>15487251</v>
      </c>
      <c r="I53" s="13">
        <v>10054556</v>
      </c>
      <c r="J53" s="13">
        <v>13843677</v>
      </c>
      <c r="K53" s="13">
        <v>14921139</v>
      </c>
      <c r="L53" s="13">
        <v>6571419</v>
      </c>
      <c r="M53" s="13">
        <v>1948325</v>
      </c>
      <c r="N53" s="13">
        <v>1948323</v>
      </c>
      <c r="O53" s="13">
        <v>0</v>
      </c>
      <c r="P53" s="13">
        <f>SUM(February2021[[#This Row],[July]:[June]])</f>
        <v>150501229</v>
      </c>
      <c r="Q53" s="13">
        <f>February2021[[#This Row],[Amount Certified]]-February2021[[#This Row],[Total]]</f>
        <v>45689114</v>
      </c>
    </row>
    <row r="54" spans="1:17" ht="20.100000000000001" customHeight="1" x14ac:dyDescent="0.3">
      <c r="A54" s="12" t="s">
        <v>26</v>
      </c>
      <c r="B54" s="17" t="s">
        <v>91</v>
      </c>
      <c r="C54" s="13">
        <v>95715420</v>
      </c>
      <c r="D54" s="13">
        <v>8431284</v>
      </c>
      <c r="E54" s="13">
        <v>9445095</v>
      </c>
      <c r="F54" s="13">
        <v>13929996</v>
      </c>
      <c r="G54" s="13">
        <v>8581850</v>
      </c>
      <c r="H54" s="13">
        <v>7287924</v>
      </c>
      <c r="I54" s="13">
        <v>4985026</v>
      </c>
      <c r="J54" s="13">
        <v>6585170</v>
      </c>
      <c r="K54" s="13">
        <v>2005096</v>
      </c>
      <c r="L54" s="13">
        <v>2923950</v>
      </c>
      <c r="M54" s="13">
        <v>946910</v>
      </c>
      <c r="N54" s="13">
        <v>946912</v>
      </c>
      <c r="O54" s="13">
        <v>0</v>
      </c>
      <c r="P54" s="13">
        <f>SUM(February2021[[#This Row],[July]:[June]])</f>
        <v>66069213</v>
      </c>
      <c r="Q54" s="13">
        <f>February2021[[#This Row],[Amount Certified]]-February2021[[#This Row],[Total]]</f>
        <v>29646207</v>
      </c>
    </row>
    <row r="55" spans="1:17" ht="20.100000000000001" customHeight="1" x14ac:dyDescent="0.3">
      <c r="A55" s="12" t="s">
        <v>52</v>
      </c>
      <c r="B55" s="17" t="s">
        <v>92</v>
      </c>
      <c r="C55" s="13">
        <v>150359899</v>
      </c>
      <c r="D55" s="13">
        <v>8324160</v>
      </c>
      <c r="E55" s="13">
        <v>17704019</v>
      </c>
      <c r="F55" s="13">
        <v>22648100</v>
      </c>
      <c r="G55" s="13">
        <v>10987128</v>
      </c>
      <c r="H55" s="13">
        <v>8539142</v>
      </c>
      <c r="I55" s="13">
        <v>6123918</v>
      </c>
      <c r="J55" s="13">
        <v>7580533</v>
      </c>
      <c r="K55" s="13">
        <v>2678090</v>
      </c>
      <c r="L55" s="13">
        <v>4249281</v>
      </c>
      <c r="M55" s="13">
        <v>623154</v>
      </c>
      <c r="N55" s="13">
        <v>623155</v>
      </c>
      <c r="O55" s="13">
        <v>0</v>
      </c>
      <c r="P55" s="13">
        <f>SUM(February2021[[#This Row],[July]:[June]])</f>
        <v>90080680</v>
      </c>
      <c r="Q55" s="13">
        <f>February2021[[#This Row],[Amount Certified]]-February2021[[#This Row],[Total]]</f>
        <v>60279219</v>
      </c>
    </row>
    <row r="56" spans="1:17" ht="20.100000000000001" customHeight="1" x14ac:dyDescent="0.3">
      <c r="A56" s="12" t="s">
        <v>93</v>
      </c>
      <c r="B56" s="17" t="s">
        <v>94</v>
      </c>
      <c r="C56" s="13">
        <v>91638018</v>
      </c>
      <c r="D56" s="13">
        <v>9736114</v>
      </c>
      <c r="E56" s="13">
        <v>11609832</v>
      </c>
      <c r="F56" s="13">
        <v>17676703</v>
      </c>
      <c r="G56" s="13">
        <v>10704393</v>
      </c>
      <c r="H56" s="13">
        <v>8840926</v>
      </c>
      <c r="I56" s="13">
        <v>5656540</v>
      </c>
      <c r="J56" s="13">
        <v>7873871</v>
      </c>
      <c r="K56" s="13">
        <v>1446320</v>
      </c>
      <c r="L56" s="13">
        <v>1950534</v>
      </c>
      <c r="M56" s="13">
        <v>408467</v>
      </c>
      <c r="N56" s="13">
        <v>408464</v>
      </c>
      <c r="O56" s="13">
        <v>0</v>
      </c>
      <c r="P56" s="13">
        <f>SUM(February2021[[#This Row],[July]:[June]])</f>
        <v>76312164</v>
      </c>
      <c r="Q56" s="13">
        <f>February2021[[#This Row],[Amount Certified]]-February2021[[#This Row],[Total]]</f>
        <v>15325854</v>
      </c>
    </row>
    <row r="57" spans="1:17" ht="20.100000000000001" customHeight="1" x14ac:dyDescent="0.3">
      <c r="A57" s="12" t="s">
        <v>95</v>
      </c>
      <c r="B57" s="17" t="s">
        <v>96</v>
      </c>
      <c r="C57" s="13">
        <v>69549152</v>
      </c>
      <c r="D57" s="13">
        <v>5180941</v>
      </c>
      <c r="E57" s="13">
        <v>7242887</v>
      </c>
      <c r="F57" s="13">
        <v>10163851</v>
      </c>
      <c r="G57" s="13">
        <v>5353826</v>
      </c>
      <c r="H57" s="13">
        <v>4330097</v>
      </c>
      <c r="I57" s="13">
        <v>2914478</v>
      </c>
      <c r="J57" s="13">
        <v>3865377</v>
      </c>
      <c r="K57" s="13">
        <v>486756</v>
      </c>
      <c r="L57" s="13">
        <v>2143365</v>
      </c>
      <c r="M57" s="13">
        <v>140141</v>
      </c>
      <c r="N57" s="13">
        <v>140136</v>
      </c>
      <c r="O57" s="13">
        <v>0</v>
      </c>
      <c r="P57" s="13">
        <f>SUM(February2021[[#This Row],[July]:[June]])</f>
        <v>41961855</v>
      </c>
      <c r="Q57" s="13">
        <f>February2021[[#This Row],[Amount Certified]]-February2021[[#This Row],[Total]]</f>
        <v>27587297</v>
      </c>
    </row>
    <row r="58" spans="1:17" ht="20.100000000000001" customHeight="1" x14ac:dyDescent="0.3">
      <c r="A58" s="12" t="s">
        <v>48</v>
      </c>
      <c r="B58" s="17" t="s">
        <v>97</v>
      </c>
      <c r="C58" s="13">
        <v>21782180</v>
      </c>
      <c r="D58" s="13">
        <v>2893186</v>
      </c>
      <c r="E58" s="13">
        <v>2421449</v>
      </c>
      <c r="F58" s="13">
        <v>1551333</v>
      </c>
      <c r="G58" s="13">
        <v>2265599</v>
      </c>
      <c r="H58" s="13">
        <v>1653340</v>
      </c>
      <c r="I58" s="13">
        <v>1469037</v>
      </c>
      <c r="J58" s="13">
        <v>1499593</v>
      </c>
      <c r="K58" s="13">
        <v>820248</v>
      </c>
      <c r="L58" s="13">
        <v>1649222</v>
      </c>
      <c r="M58" s="13">
        <v>203058</v>
      </c>
      <c r="N58" s="13">
        <v>203058</v>
      </c>
      <c r="O58" s="13">
        <v>0</v>
      </c>
      <c r="P58" s="13">
        <f>SUM(February2021[[#This Row],[July]:[June]])</f>
        <v>16629123</v>
      </c>
      <c r="Q58" s="13">
        <f>February2021[[#This Row],[Amount Certified]]-February2021[[#This Row],[Total]]</f>
        <v>5153057</v>
      </c>
    </row>
    <row r="59" spans="1:17" ht="20.100000000000001" customHeight="1" x14ac:dyDescent="0.3">
      <c r="A59" s="12" t="s">
        <v>98</v>
      </c>
      <c r="B59" s="17" t="s">
        <v>99</v>
      </c>
      <c r="C59" s="13">
        <v>11200313</v>
      </c>
      <c r="D59" s="13">
        <v>1531276</v>
      </c>
      <c r="E59" s="13">
        <v>1031947</v>
      </c>
      <c r="F59" s="13">
        <v>767130</v>
      </c>
      <c r="G59" s="13">
        <v>1203159</v>
      </c>
      <c r="H59" s="13">
        <v>826419</v>
      </c>
      <c r="I59" s="13">
        <v>737271</v>
      </c>
      <c r="J59" s="13">
        <v>747369</v>
      </c>
      <c r="K59" s="13">
        <v>278190</v>
      </c>
      <c r="L59" s="13">
        <v>834099</v>
      </c>
      <c r="M59" s="13">
        <v>66613</v>
      </c>
      <c r="N59" s="13">
        <v>66614</v>
      </c>
      <c r="O59" s="13">
        <v>0</v>
      </c>
      <c r="P59" s="13">
        <f>SUM(February2021[[#This Row],[July]:[June]])</f>
        <v>8090087</v>
      </c>
      <c r="Q59" s="13">
        <f>February2021[[#This Row],[Amount Certified]]-February2021[[#This Row],[Total]]</f>
        <v>3110226</v>
      </c>
    </row>
    <row r="60" spans="1:17" ht="20.100000000000001" customHeight="1" x14ac:dyDescent="0.3">
      <c r="A60" s="12" t="s">
        <v>100</v>
      </c>
      <c r="B60" s="17" t="s">
        <v>101</v>
      </c>
      <c r="C60" s="13">
        <v>24855052</v>
      </c>
      <c r="D60" s="13">
        <v>2903699</v>
      </c>
      <c r="E60" s="13">
        <v>2855981</v>
      </c>
      <c r="F60" s="13">
        <v>1727260</v>
      </c>
      <c r="G60" s="13">
        <v>2620186</v>
      </c>
      <c r="H60" s="13">
        <v>1857995</v>
      </c>
      <c r="I60" s="13">
        <v>1650671</v>
      </c>
      <c r="J60" s="13">
        <v>1677614</v>
      </c>
      <c r="K60" s="13">
        <v>654572</v>
      </c>
      <c r="L60" s="13">
        <v>1514051</v>
      </c>
      <c r="M60" s="13">
        <v>141583</v>
      </c>
      <c r="N60" s="13">
        <v>141584</v>
      </c>
      <c r="O60" s="13">
        <v>0</v>
      </c>
      <c r="P60" s="13">
        <f>SUM(February2021[[#This Row],[July]:[June]])</f>
        <v>17745196</v>
      </c>
      <c r="Q60" s="13">
        <f>February2021[[#This Row],[Amount Certified]]-February2021[[#This Row],[Total]]</f>
        <v>7109856</v>
      </c>
    </row>
    <row r="61" spans="1:17" ht="20.100000000000001" customHeight="1" x14ac:dyDescent="0.3">
      <c r="A61" s="12" t="s">
        <v>22</v>
      </c>
      <c r="B61" s="17" t="s">
        <v>102</v>
      </c>
      <c r="C61" s="13">
        <v>65062845</v>
      </c>
      <c r="D61" s="13">
        <v>3963762</v>
      </c>
      <c r="E61" s="13">
        <v>6723726</v>
      </c>
      <c r="F61" s="13">
        <v>8579982</v>
      </c>
      <c r="G61" s="13">
        <v>4821859</v>
      </c>
      <c r="H61" s="13">
        <v>3967865</v>
      </c>
      <c r="I61" s="13">
        <v>3096930</v>
      </c>
      <c r="J61" s="13">
        <v>3662862</v>
      </c>
      <c r="K61" s="13">
        <v>7785980</v>
      </c>
      <c r="L61" s="13">
        <v>2859599</v>
      </c>
      <c r="M61" s="13">
        <v>992060</v>
      </c>
      <c r="N61" s="13">
        <v>992064</v>
      </c>
      <c r="O61" s="13">
        <v>0</v>
      </c>
      <c r="P61" s="13">
        <f>SUM(February2021[[#This Row],[July]:[June]])</f>
        <v>47446689</v>
      </c>
      <c r="Q61" s="13">
        <f>February2021[[#This Row],[Amount Certified]]-February2021[[#This Row],[Total]]</f>
        <v>17616156</v>
      </c>
    </row>
    <row r="62" spans="1:17" ht="20.100000000000001" customHeight="1" x14ac:dyDescent="0.3">
      <c r="A62" s="12" t="s">
        <v>24</v>
      </c>
      <c r="B62" s="17" t="s">
        <v>103</v>
      </c>
      <c r="C62" s="13">
        <v>75759028</v>
      </c>
      <c r="D62" s="13">
        <v>5670975</v>
      </c>
      <c r="E62" s="13">
        <v>10633900</v>
      </c>
      <c r="F62" s="13">
        <v>12089704</v>
      </c>
      <c r="G62" s="13">
        <v>6981038</v>
      </c>
      <c r="H62" s="13">
        <v>5655186</v>
      </c>
      <c r="I62" s="13">
        <v>3581786</v>
      </c>
      <c r="J62" s="13">
        <v>5024122</v>
      </c>
      <c r="K62" s="13">
        <v>548269</v>
      </c>
      <c r="L62" s="13">
        <v>1482245</v>
      </c>
      <c r="M62" s="13">
        <v>73276</v>
      </c>
      <c r="N62" s="13">
        <v>73272</v>
      </c>
      <c r="O62" s="13">
        <v>0</v>
      </c>
      <c r="P62" s="13">
        <f>SUM(February2021[[#This Row],[July]:[June]])</f>
        <v>51813773</v>
      </c>
      <c r="Q62" s="13">
        <f>February2021[[#This Row],[Amount Certified]]-February2021[[#This Row],[Total]]</f>
        <v>23945255</v>
      </c>
    </row>
    <row r="63" spans="1:17" ht="20.100000000000001" customHeight="1" x14ac:dyDescent="0.3">
      <c r="A63" s="12" t="s">
        <v>24</v>
      </c>
      <c r="B63" s="17" t="s">
        <v>104</v>
      </c>
      <c r="C63" s="13">
        <v>111208791</v>
      </c>
      <c r="D63" s="13">
        <v>9462519</v>
      </c>
      <c r="E63" s="13">
        <v>16177596</v>
      </c>
      <c r="F63" s="13">
        <v>17220683</v>
      </c>
      <c r="G63" s="13">
        <v>10045701</v>
      </c>
      <c r="H63" s="13">
        <v>8272379</v>
      </c>
      <c r="I63" s="13">
        <v>5118997</v>
      </c>
      <c r="J63" s="13">
        <v>7338526</v>
      </c>
      <c r="K63" s="13">
        <v>780859</v>
      </c>
      <c r="L63" s="13">
        <v>2327647</v>
      </c>
      <c r="M63" s="13">
        <v>90350</v>
      </c>
      <c r="N63" s="13">
        <v>90353</v>
      </c>
      <c r="O63" s="13">
        <v>0</v>
      </c>
      <c r="P63" s="13">
        <f>SUM(February2021[[#This Row],[July]:[June]])</f>
        <v>76925610</v>
      </c>
      <c r="Q63" s="13">
        <f>February2021[[#This Row],[Amount Certified]]-February2021[[#This Row],[Total]]</f>
        <v>34283181</v>
      </c>
    </row>
    <row r="64" spans="1:17" ht="20.100000000000001" customHeight="1" x14ac:dyDescent="0.3">
      <c r="A64" s="12" t="s">
        <v>105</v>
      </c>
      <c r="B64" s="17" t="s">
        <v>106</v>
      </c>
      <c r="C64" s="13">
        <v>65222726</v>
      </c>
      <c r="D64" s="13">
        <v>8530087</v>
      </c>
      <c r="E64" s="13">
        <v>6749143</v>
      </c>
      <c r="F64" s="13">
        <v>10817207</v>
      </c>
      <c r="G64" s="13">
        <v>6749699</v>
      </c>
      <c r="H64" s="13">
        <v>5727888</v>
      </c>
      <c r="I64" s="13">
        <v>3629648</v>
      </c>
      <c r="J64" s="13">
        <v>5126645</v>
      </c>
      <c r="K64" s="13">
        <v>392981</v>
      </c>
      <c r="L64" s="13">
        <v>1382298</v>
      </c>
      <c r="M64" s="13">
        <v>87485</v>
      </c>
      <c r="N64" s="13">
        <v>87488</v>
      </c>
      <c r="O64" s="13">
        <v>0</v>
      </c>
      <c r="P64" s="13">
        <f>SUM(February2021[[#This Row],[July]:[June]])</f>
        <v>49280569</v>
      </c>
      <c r="Q64" s="13">
        <f>February2021[[#This Row],[Amount Certified]]-February2021[[#This Row],[Total]]</f>
        <v>15942157</v>
      </c>
    </row>
    <row r="65" spans="1:19" ht="20.100000000000001" customHeight="1" x14ac:dyDescent="0.3">
      <c r="A65" s="12" t="s">
        <v>107</v>
      </c>
      <c r="B65" s="17" t="s">
        <v>108</v>
      </c>
      <c r="C65" s="13">
        <v>37930079</v>
      </c>
      <c r="D65" s="13">
        <v>4841703</v>
      </c>
      <c r="E65" s="13">
        <v>4234037</v>
      </c>
      <c r="F65" s="13">
        <v>6290513</v>
      </c>
      <c r="G65" s="13">
        <v>3814500</v>
      </c>
      <c r="H65" s="13">
        <v>3232130</v>
      </c>
      <c r="I65" s="13">
        <v>2173944</v>
      </c>
      <c r="J65" s="13">
        <v>2911001</v>
      </c>
      <c r="K65" s="13">
        <v>543121</v>
      </c>
      <c r="L65" s="13">
        <v>1100208</v>
      </c>
      <c r="M65" s="13">
        <v>186899</v>
      </c>
      <c r="N65" s="13">
        <v>186901</v>
      </c>
      <c r="O65" s="13">
        <v>0</v>
      </c>
      <c r="P65" s="13">
        <f>SUM(February2021[[#This Row],[July]:[June]])</f>
        <v>29514957</v>
      </c>
      <c r="Q65" s="13">
        <f>February2021[[#This Row],[Amount Certified]]-February2021[[#This Row],[Total]]</f>
        <v>8415122</v>
      </c>
    </row>
    <row r="66" spans="1:19" ht="20.100000000000001" customHeight="1" x14ac:dyDescent="0.3">
      <c r="A66" s="12" t="s">
        <v>109</v>
      </c>
      <c r="B66" s="17" t="s">
        <v>110</v>
      </c>
      <c r="C66" s="13">
        <v>21119712</v>
      </c>
      <c r="D66" s="13">
        <v>3018309</v>
      </c>
      <c r="E66" s="13">
        <v>2323071</v>
      </c>
      <c r="F66" s="13">
        <v>1365027</v>
      </c>
      <c r="G66" s="13">
        <v>2122253</v>
      </c>
      <c r="H66" s="13">
        <v>1456659</v>
      </c>
      <c r="I66" s="13">
        <v>1283057</v>
      </c>
      <c r="J66" s="13">
        <v>1313078</v>
      </c>
      <c r="K66" s="13">
        <v>532873</v>
      </c>
      <c r="L66" s="13">
        <v>1568537</v>
      </c>
      <c r="M66" s="13">
        <v>109249</v>
      </c>
      <c r="N66" s="13">
        <v>109247</v>
      </c>
      <c r="O66" s="13">
        <v>0</v>
      </c>
      <c r="P66" s="13">
        <f>SUM(February2021[[#This Row],[July]:[June]])</f>
        <v>15201360</v>
      </c>
      <c r="Q66" s="13">
        <f>February2021[[#This Row],[Amount Certified]]-February2021[[#This Row],[Total]]</f>
        <v>5918352</v>
      </c>
    </row>
    <row r="67" spans="1:19" ht="20.100000000000001" customHeight="1" x14ac:dyDescent="0.3">
      <c r="A67" s="12" t="s">
        <v>111</v>
      </c>
      <c r="B67" s="17" t="s">
        <v>112</v>
      </c>
      <c r="C67" s="13">
        <v>16876848</v>
      </c>
      <c r="D67" s="13">
        <v>1918694</v>
      </c>
      <c r="E67" s="13">
        <v>1783093</v>
      </c>
      <c r="F67" s="13">
        <v>2959222</v>
      </c>
      <c r="G67" s="13">
        <v>1839593</v>
      </c>
      <c r="H67" s="13">
        <v>1589146</v>
      </c>
      <c r="I67" s="13">
        <v>1007289</v>
      </c>
      <c r="J67" s="13">
        <v>1430040</v>
      </c>
      <c r="K67" s="13">
        <v>52125</v>
      </c>
      <c r="L67" s="13">
        <v>243852</v>
      </c>
      <c r="M67" s="13">
        <v>16508</v>
      </c>
      <c r="N67" s="13">
        <v>16507</v>
      </c>
      <c r="O67" s="13">
        <v>0</v>
      </c>
      <c r="P67" s="13">
        <f>SUM(February2021[[#This Row],[July]:[June]])</f>
        <v>12856069</v>
      </c>
      <c r="Q67" s="13">
        <f>February2021[[#This Row],[Amount Certified]]-February2021[[#This Row],[Total]]</f>
        <v>4020779</v>
      </c>
    </row>
    <row r="68" spans="1:19" ht="20.100000000000001" customHeight="1" x14ac:dyDescent="0.3">
      <c r="A68" s="12" t="s">
        <v>113</v>
      </c>
      <c r="B68" s="17" t="s">
        <v>114</v>
      </c>
      <c r="C68" s="13">
        <v>31906281</v>
      </c>
      <c r="D68" s="13">
        <v>2760724</v>
      </c>
      <c r="E68" s="13">
        <v>3896929</v>
      </c>
      <c r="F68" s="13">
        <v>5845046</v>
      </c>
      <c r="G68" s="13">
        <v>3202542</v>
      </c>
      <c r="H68" s="13">
        <v>2677405</v>
      </c>
      <c r="I68" s="13">
        <v>1741710</v>
      </c>
      <c r="J68" s="13">
        <v>2391627</v>
      </c>
      <c r="K68" s="13">
        <v>426554</v>
      </c>
      <c r="L68" s="13">
        <v>787212</v>
      </c>
      <c r="M68" s="13">
        <v>40009</v>
      </c>
      <c r="N68" s="13">
        <v>40009</v>
      </c>
      <c r="O68" s="13">
        <v>0</v>
      </c>
      <c r="P68" s="13">
        <f>SUM(February2021[[#This Row],[July]:[June]])</f>
        <v>23809767</v>
      </c>
      <c r="Q68" s="13">
        <f>February2021[[#This Row],[Amount Certified]]-February2021[[#This Row],[Total]]</f>
        <v>8096514</v>
      </c>
    </row>
    <row r="69" spans="1:19" ht="20.100000000000001" customHeight="1" x14ac:dyDescent="0.3">
      <c r="A69" s="12" t="s">
        <v>115</v>
      </c>
      <c r="B69" s="17" t="s">
        <v>116</v>
      </c>
      <c r="C69" s="13">
        <v>51754105</v>
      </c>
      <c r="D69" s="13">
        <v>2670988</v>
      </c>
      <c r="E69" s="13">
        <v>5259322</v>
      </c>
      <c r="F69" s="13">
        <v>7391574</v>
      </c>
      <c r="G69" s="13">
        <v>2839990</v>
      </c>
      <c r="H69" s="13">
        <v>1805393</v>
      </c>
      <c r="I69" s="13">
        <v>1604230</v>
      </c>
      <c r="J69" s="13">
        <v>1637810</v>
      </c>
      <c r="K69" s="13">
        <v>3158377</v>
      </c>
      <c r="L69" s="13">
        <v>1748947</v>
      </c>
      <c r="M69" s="13">
        <v>213328</v>
      </c>
      <c r="N69" s="13">
        <v>213329</v>
      </c>
      <c r="O69" s="13">
        <v>0</v>
      </c>
      <c r="P69" s="13">
        <f>SUM(February2021[[#This Row],[July]:[June]])</f>
        <v>28543288</v>
      </c>
      <c r="Q69" s="13">
        <f>February2021[[#This Row],[Amount Certified]]-February2021[[#This Row],[Total]]</f>
        <v>23210817</v>
      </c>
    </row>
    <row r="70" spans="1:19" ht="20.100000000000001" customHeight="1" x14ac:dyDescent="0.3">
      <c r="A70" s="12" t="s">
        <v>37</v>
      </c>
      <c r="B70" s="17" t="s">
        <v>117</v>
      </c>
      <c r="C70" s="13">
        <v>41661881</v>
      </c>
      <c r="D70" s="13">
        <v>4849601</v>
      </c>
      <c r="E70" s="13">
        <v>4802613</v>
      </c>
      <c r="F70" s="13">
        <v>2889471</v>
      </c>
      <c r="G70" s="13">
        <v>4468275</v>
      </c>
      <c r="H70" s="13">
        <v>3089959</v>
      </c>
      <c r="I70" s="13">
        <v>2820541</v>
      </c>
      <c r="J70" s="13">
        <v>2840290</v>
      </c>
      <c r="K70" s="13">
        <v>1385956</v>
      </c>
      <c r="L70" s="13">
        <v>2509699</v>
      </c>
      <c r="M70" s="13">
        <v>487301</v>
      </c>
      <c r="N70" s="13">
        <v>487305</v>
      </c>
      <c r="O70" s="13">
        <v>0</v>
      </c>
      <c r="P70" s="13">
        <f>SUM(February2021[[#This Row],[July]:[June]])</f>
        <v>30631011</v>
      </c>
      <c r="Q70" s="13">
        <f>February2021[[#This Row],[Amount Certified]]-February2021[[#This Row],[Total]]</f>
        <v>11030870</v>
      </c>
    </row>
    <row r="71" spans="1:19" ht="20.100000000000001" customHeight="1" x14ac:dyDescent="0.3">
      <c r="A71" s="12" t="s">
        <v>52</v>
      </c>
      <c r="B71" s="17" t="s">
        <v>118</v>
      </c>
      <c r="C71" s="13">
        <v>73716267</v>
      </c>
      <c r="D71" s="13">
        <v>8590030</v>
      </c>
      <c r="E71" s="13">
        <v>8029726</v>
      </c>
      <c r="F71" s="13">
        <v>12016164</v>
      </c>
      <c r="G71" s="13">
        <v>7030392</v>
      </c>
      <c r="H71" s="13">
        <v>5823937</v>
      </c>
      <c r="I71" s="13">
        <v>3786286</v>
      </c>
      <c r="J71" s="13">
        <v>5197378</v>
      </c>
      <c r="K71" s="13">
        <v>602752</v>
      </c>
      <c r="L71" s="13">
        <v>1956140</v>
      </c>
      <c r="M71" s="13">
        <v>55583</v>
      </c>
      <c r="N71" s="13">
        <v>55581</v>
      </c>
      <c r="O71" s="13">
        <v>0</v>
      </c>
      <c r="P71" s="13">
        <f>SUM(February2021[[#This Row],[July]:[June]])</f>
        <v>53143969</v>
      </c>
      <c r="Q71" s="13">
        <f>February2021[[#This Row],[Amount Certified]]-February2021[[#This Row],[Total]]</f>
        <v>20572298</v>
      </c>
    </row>
    <row r="72" spans="1:19" ht="20.100000000000001" customHeight="1" x14ac:dyDescent="0.3">
      <c r="A72" s="12" t="s">
        <v>119</v>
      </c>
      <c r="B72" s="17" t="s">
        <v>120</v>
      </c>
      <c r="C72" s="13">
        <v>246756012</v>
      </c>
      <c r="D72" s="13">
        <v>26041271</v>
      </c>
      <c r="E72" s="13">
        <v>22108633</v>
      </c>
      <c r="F72" s="13">
        <v>33122179</v>
      </c>
      <c r="G72" s="13">
        <v>21653647</v>
      </c>
      <c r="H72" s="13">
        <v>18796289</v>
      </c>
      <c r="I72" s="13">
        <v>12976406</v>
      </c>
      <c r="J72" s="13">
        <v>17032852</v>
      </c>
      <c r="K72" s="13">
        <v>18253637</v>
      </c>
      <c r="L72" s="13">
        <v>8216989</v>
      </c>
      <c r="M72" s="13">
        <v>3331258</v>
      </c>
      <c r="N72" s="13">
        <v>3331258</v>
      </c>
      <c r="O72" s="13">
        <v>0</v>
      </c>
      <c r="P72" s="13">
        <f>SUM(February2021[[#This Row],[July]:[June]])</f>
        <v>184864419</v>
      </c>
      <c r="Q72" s="13">
        <f>February2021[[#This Row],[Amount Certified]]-February2021[[#This Row],[Total]]</f>
        <v>61891593</v>
      </c>
    </row>
    <row r="73" spans="1:19" ht="20.100000000000001" customHeight="1" x14ac:dyDescent="0.3">
      <c r="A73" s="12" t="s">
        <v>121</v>
      </c>
      <c r="B73" s="17" t="s">
        <v>122</v>
      </c>
      <c r="C73" s="13">
        <v>100652214</v>
      </c>
      <c r="D73" s="13">
        <v>8624408</v>
      </c>
      <c r="E73" s="13">
        <v>4949326</v>
      </c>
      <c r="F73" s="13">
        <v>14057665</v>
      </c>
      <c r="G73" s="13">
        <v>6605725</v>
      </c>
      <c r="H73" s="13">
        <v>5094530</v>
      </c>
      <c r="I73" s="13">
        <v>3814300</v>
      </c>
      <c r="J73" s="13">
        <v>4567041</v>
      </c>
      <c r="K73" s="13">
        <v>1055320</v>
      </c>
      <c r="L73" s="13">
        <v>2764597</v>
      </c>
      <c r="M73" s="13">
        <v>104841</v>
      </c>
      <c r="N73" s="13">
        <v>104841</v>
      </c>
      <c r="O73" s="13">
        <v>0</v>
      </c>
      <c r="P73" s="13">
        <f>SUM(February2021[[#This Row],[July]:[June]])</f>
        <v>51742594</v>
      </c>
      <c r="Q73" s="13">
        <f>February2021[[#This Row],[Amount Certified]]-February2021[[#This Row],[Total]]</f>
        <v>48909620</v>
      </c>
    </row>
    <row r="74" spans="1:19" ht="20.100000000000001" customHeight="1" x14ac:dyDescent="0.3">
      <c r="A74" s="12" t="s">
        <v>26</v>
      </c>
      <c r="B74" s="17" t="s">
        <v>123</v>
      </c>
      <c r="C74" s="13">
        <v>63051923</v>
      </c>
      <c r="D74" s="13">
        <v>7564073</v>
      </c>
      <c r="E74" s="13">
        <v>6331344</v>
      </c>
      <c r="F74" s="13">
        <v>10158595</v>
      </c>
      <c r="G74" s="13">
        <v>6470122</v>
      </c>
      <c r="H74" s="13">
        <v>5538551</v>
      </c>
      <c r="I74" s="13">
        <v>3528080</v>
      </c>
      <c r="J74" s="13">
        <v>4958209</v>
      </c>
      <c r="K74" s="13">
        <v>795552</v>
      </c>
      <c r="L74" s="13">
        <v>1701116</v>
      </c>
      <c r="M74" s="13">
        <v>291199</v>
      </c>
      <c r="N74" s="13">
        <v>291197</v>
      </c>
      <c r="O74" s="13">
        <v>0</v>
      </c>
      <c r="P74" s="13">
        <f>SUM(February2021[[#This Row],[July]:[June]])</f>
        <v>47628038</v>
      </c>
      <c r="Q74" s="13">
        <f>February2021[[#This Row],[Amount Certified]]-February2021[[#This Row],[Total]]</f>
        <v>15423885</v>
      </c>
    </row>
    <row r="75" spans="1:19" ht="20.100000000000001" customHeight="1" x14ac:dyDescent="0.3">
      <c r="A75" s="12" t="s">
        <v>119</v>
      </c>
      <c r="B75" s="17" t="s">
        <v>124</v>
      </c>
      <c r="C75" s="13">
        <v>47328195</v>
      </c>
      <c r="D75" s="13">
        <v>6634642</v>
      </c>
      <c r="E75" s="13">
        <v>4719623</v>
      </c>
      <c r="F75" s="13">
        <v>8015921</v>
      </c>
      <c r="G75" s="13">
        <v>5195914</v>
      </c>
      <c r="H75" s="13">
        <v>4476902</v>
      </c>
      <c r="I75" s="13">
        <v>2769859</v>
      </c>
      <c r="J75" s="13">
        <v>3998142</v>
      </c>
      <c r="K75" s="13">
        <v>174961</v>
      </c>
      <c r="L75" s="13">
        <v>977005</v>
      </c>
      <c r="M75" s="13">
        <v>119677</v>
      </c>
      <c r="N75" s="13">
        <v>119678</v>
      </c>
      <c r="O75" s="13">
        <v>0</v>
      </c>
      <c r="P75" s="13">
        <f>SUM(February2021[[#This Row],[July]:[June]])</f>
        <v>37202324</v>
      </c>
      <c r="Q75" s="13">
        <f>February2021[[#This Row],[Amount Certified]]-February2021[[#This Row],[Total]]</f>
        <v>10125871</v>
      </c>
    </row>
    <row r="76" spans="1:19" ht="20.100000000000001" customHeight="1" x14ac:dyDescent="0.3">
      <c r="A76" s="12" t="s">
        <v>58</v>
      </c>
      <c r="B76" s="17" t="s">
        <v>125</v>
      </c>
      <c r="C76" s="13">
        <v>25570203</v>
      </c>
      <c r="D76" s="13">
        <v>3217363</v>
      </c>
      <c r="E76" s="13">
        <v>2612729</v>
      </c>
      <c r="F76" s="13">
        <v>4469535</v>
      </c>
      <c r="G76" s="13">
        <v>2761758</v>
      </c>
      <c r="H76" s="13">
        <v>2402495</v>
      </c>
      <c r="I76" s="13">
        <v>1467595</v>
      </c>
      <c r="J76" s="13">
        <v>2138120</v>
      </c>
      <c r="K76" s="13">
        <v>155280</v>
      </c>
      <c r="L76" s="13">
        <v>524497</v>
      </c>
      <c r="M76" s="13">
        <v>81032</v>
      </c>
      <c r="N76" s="13">
        <v>81032</v>
      </c>
      <c r="O76" s="13">
        <v>0</v>
      </c>
      <c r="P76" s="13">
        <f>SUM(February2021[[#This Row],[July]:[June]])</f>
        <v>19911436</v>
      </c>
      <c r="Q76" s="13">
        <f>February2021[[#This Row],[Amount Certified]]-February2021[[#This Row],[Total]]</f>
        <v>5658767</v>
      </c>
    </row>
    <row r="77" spans="1:19" ht="20.100000000000001" customHeight="1" x14ac:dyDescent="0.3">
      <c r="A77" s="12" t="s">
        <v>48</v>
      </c>
      <c r="B77" s="17" t="s">
        <v>126</v>
      </c>
      <c r="C77" s="13">
        <v>17904149</v>
      </c>
      <c r="D77" s="13">
        <v>2021198</v>
      </c>
      <c r="E77" s="13">
        <v>2128753</v>
      </c>
      <c r="F77" s="13">
        <v>1286755</v>
      </c>
      <c r="G77" s="13">
        <v>1935139</v>
      </c>
      <c r="H77" s="13">
        <v>1361136</v>
      </c>
      <c r="I77" s="13">
        <v>1220086</v>
      </c>
      <c r="J77" s="13">
        <v>1244388</v>
      </c>
      <c r="K77" s="13">
        <v>359372</v>
      </c>
      <c r="L77" s="13">
        <v>948580</v>
      </c>
      <c r="M77" s="13">
        <v>112828</v>
      </c>
      <c r="N77" s="13">
        <v>112831</v>
      </c>
      <c r="O77" s="13">
        <v>0</v>
      </c>
      <c r="P77" s="13">
        <f>SUM(February2021[[#This Row],[July]:[June]])</f>
        <v>12731066</v>
      </c>
      <c r="Q77" s="13">
        <f>February2021[[#This Row],[Amount Certified]]-February2021[[#This Row],[Total]]</f>
        <v>5173083</v>
      </c>
    </row>
    <row r="78" spans="1:19" ht="20.100000000000001" customHeight="1" x14ac:dyDescent="0.3">
      <c r="A78" s="12" t="s">
        <v>127</v>
      </c>
      <c r="B78" s="17" t="s">
        <v>128</v>
      </c>
      <c r="C78" s="13">
        <v>71832454</v>
      </c>
      <c r="D78" s="13">
        <v>6288288</v>
      </c>
      <c r="E78" s="13">
        <v>8334215</v>
      </c>
      <c r="F78" s="13">
        <v>11206464</v>
      </c>
      <c r="G78" s="13">
        <v>6020518</v>
      </c>
      <c r="H78" s="13">
        <v>4916823</v>
      </c>
      <c r="I78" s="13">
        <v>3517257</v>
      </c>
      <c r="J78" s="13">
        <v>4436416</v>
      </c>
      <c r="K78" s="13">
        <v>958979</v>
      </c>
      <c r="L78" s="13">
        <v>2557385</v>
      </c>
      <c r="M78" s="13">
        <v>429594</v>
      </c>
      <c r="N78" s="13">
        <v>429597</v>
      </c>
      <c r="O78" s="13">
        <v>0</v>
      </c>
      <c r="P78" s="13">
        <f>SUM(February2021[[#This Row],[July]:[June]])</f>
        <v>49095536</v>
      </c>
      <c r="Q78" s="13">
        <f>February2021[[#This Row],[Amount Certified]]-February2021[[#This Row],[Total]]</f>
        <v>22736918</v>
      </c>
    </row>
    <row r="79" spans="1:19" ht="20.100000000000001" customHeight="1" x14ac:dyDescent="0.3">
      <c r="A79" s="12" t="s">
        <v>129</v>
      </c>
      <c r="B79" s="17" t="s">
        <v>130</v>
      </c>
      <c r="C79" s="13">
        <v>33652065</v>
      </c>
      <c r="D79" s="13">
        <v>3280076</v>
      </c>
      <c r="E79" s="13">
        <v>4011514</v>
      </c>
      <c r="F79" s="13">
        <v>5501815</v>
      </c>
      <c r="G79" s="13">
        <v>2790708</v>
      </c>
      <c r="H79" s="13">
        <v>2287240</v>
      </c>
      <c r="I79" s="13">
        <v>1669789</v>
      </c>
      <c r="J79" s="13">
        <v>2071042</v>
      </c>
      <c r="K79" s="13">
        <v>247839</v>
      </c>
      <c r="L79" s="13">
        <v>1011100</v>
      </c>
      <c r="M79" s="13">
        <v>48901</v>
      </c>
      <c r="N79" s="13">
        <v>48900</v>
      </c>
      <c r="O79" s="13">
        <v>0</v>
      </c>
      <c r="P79" s="13">
        <f>SUM(February2021[[#This Row],[July]:[June]])</f>
        <v>22968924</v>
      </c>
      <c r="Q79" s="13">
        <f>February2021[[#This Row],[Amount Certified]]-February2021[[#This Row],[Total]]</f>
        <v>10683141</v>
      </c>
    </row>
    <row r="80" spans="1:19" s="21" customFormat="1" ht="31.5" customHeight="1" x14ac:dyDescent="0.3">
      <c r="A80" s="23" t="s">
        <v>131</v>
      </c>
      <c r="B80" s="24" t="s">
        <v>133</v>
      </c>
      <c r="C80" s="25">
        <f>SUBTOTAL(9,February2021[Amount Certified])</f>
        <v>5190943069</v>
      </c>
      <c r="D80" s="26">
        <f>SUBTOTAL(9,February2021[July])</f>
        <v>479883653</v>
      </c>
      <c r="E80" s="26">
        <f>SUBTOTAL(9,February2021[August])</f>
        <v>562106803</v>
      </c>
      <c r="F80" s="26">
        <f>SUBTOTAL(9,February2021[September])</f>
        <v>789195270</v>
      </c>
      <c r="G80" s="26">
        <f>SUBTOTAL(9,February2021[October])</f>
        <v>460386521</v>
      </c>
      <c r="H80" s="26">
        <f>SUBTOTAL(9,February2021[November])</f>
        <v>378123652</v>
      </c>
      <c r="I80" s="26">
        <f>SUBTOTAL(9,February2021[December])</f>
        <v>258054316</v>
      </c>
      <c r="J80" s="26">
        <f>SUBTOTAL(9,February2021[January])</f>
        <v>339077908</v>
      </c>
      <c r="K80" s="26">
        <f>SUBTOTAL(9,February2021[February])</f>
        <v>176819457</v>
      </c>
      <c r="L80" s="26">
        <f>SUBTOTAL(9,February2021[March])</f>
        <v>161560631</v>
      </c>
      <c r="M80" s="26">
        <f>SUBTOTAL(9,February2021[April])</f>
        <v>41511828</v>
      </c>
      <c r="N80" s="26">
        <f>SUBTOTAL(9,February2021[May])</f>
        <v>31511838</v>
      </c>
      <c r="O80" s="26">
        <f>SUBTOTAL(9,February2021[June])</f>
        <v>0</v>
      </c>
      <c r="P80" s="26">
        <f>SUBTOTAL(9,February2021[Total])</f>
        <v>3678231877</v>
      </c>
      <c r="Q80" s="26">
        <f>SUBTOTAL(9,February2021[Net Available])</f>
        <v>1512711192</v>
      </c>
      <c r="S80" s="3"/>
    </row>
    <row r="84" spans="3:15" x14ac:dyDescent="0.3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</sheetData>
  <dataValidations count="18">
    <dataValidation allowBlank="1" showInputMessage="1" showErrorMessage="1" prompt="County Dropdown Menu: Press Alt + Down Arrow to Open" sqref="A7"/>
    <dataValidation allowBlank="1" showInputMessage="1" showErrorMessage="1" prompt="Districts Dropdown Menu: Press Alt + Down Arrow to Open" sqref="B7"/>
    <dataValidation allowBlank="1" showInputMessage="1" showErrorMessage="1" prompt="Amount Certified Dropdown Menu: Press Alt + Down Arrow to Open" sqref="C7"/>
    <dataValidation allowBlank="1" showInputMessage="1" showErrorMessage="1" prompt="July Dropdown Menu: Press Alt + Down Arrow to Open" sqref="D7"/>
    <dataValidation allowBlank="1" showInputMessage="1" showErrorMessage="1" prompt="August Dropdown Menu: Press Alt + Down Arrow to Open" sqref="E7"/>
    <dataValidation allowBlank="1" showInputMessage="1" showErrorMessage="1" prompt="September Dropdown Menu: Press Alt + Down Arrow to Open" sqref="F7"/>
    <dataValidation allowBlank="1" showInputMessage="1" showErrorMessage="1" prompt="October Dropdown Menu: Press Alt + Down Arrow to Open" sqref="G7"/>
    <dataValidation allowBlank="1" showInputMessage="1" showErrorMessage="1" prompt="November Dropdown Menu: Press Alt + Down Arrow to Open" sqref="H7"/>
    <dataValidation allowBlank="1" showInputMessage="1" showErrorMessage="1" prompt="December Dropdown Menu: Press Alt + Down Arrow to Open" sqref="I7"/>
    <dataValidation allowBlank="1" showInputMessage="1" showErrorMessage="1" prompt="January Dropdown Menu: Press Alt + Down Arrow to Open" sqref="J7"/>
    <dataValidation allowBlank="1" showInputMessage="1" showErrorMessage="1" prompt="February Dropdown Menu: Press Alt + Down Arrow to Open" sqref="K7"/>
    <dataValidation allowBlank="1" showInputMessage="1" showErrorMessage="1" prompt="March Dropdown Menu: Press Alt + Down Arrow to Open" sqref="L7"/>
    <dataValidation allowBlank="1" showInputMessage="1" showErrorMessage="1" prompt="April Dropdown Menu: Press Alt + Down Arrow to Open" sqref="M7"/>
    <dataValidation allowBlank="1" showInputMessage="1" showErrorMessage="1" prompt="May Dropdown Menu: Press Alt + Down Arrow to Open" sqref="N7"/>
    <dataValidation allowBlank="1" showInputMessage="1" showErrorMessage="1" prompt="June Dropdown Menu: Press Alt + Down Arrow to Open" sqref="O7"/>
    <dataValidation allowBlank="1" showInputMessage="1" showErrorMessage="1" prompt="Total Dropdown Menu: Press Alt + Down Arrow to Open" sqref="P7"/>
    <dataValidation allowBlank="1" showInputMessage="1" showErrorMessage="1" prompt="Net Available Dropdown Menu: Press Alt + Down Arrow to Open" sqref="Q7"/>
    <dataValidation allowBlank="1" showInputMessage="1" showErrorMessage="1" prompt="The top seven rows of this worksheet (above this row) are frozen. To unfreeze, hit Alt + w + f. Then hit Enter." sqref="A8"/>
  </dataValidations>
  <pageMargins left="0.7" right="0.7" top="0.75" bottom="0.75" header="0.3" footer="0.3"/>
  <pageSetup scale="17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 I M A N A G E ! 7 7 5 9 8 3 . 1 < / d o c u m e n t i d >  
     < s e n d e r i d > L G U L L E Y @ C C C C O . E D U < / s e n d e r i d >  
     < s e n d e r e m a i l > L G U L L E Y @ C C C C O . E D U < / s e n d e r e m a i l >  
     < l a s t m o d i f i e d > 2 0 2 1 - 0 4 - 2 1 T 1 0 : 5 5 : 5 7 . 0 0 0 0 0 0 0 - 0 7 : 0 0 < / l a s t m o d i f i e d >  
     < d a t a b a s e > I M A N A G E < / d a t a b a s e >  
 < / p r o p e r t i e s > 
</file>

<file path=customXml/itemProps1.xml><?xml version="1.0" encoding="utf-8"?>
<ds:datastoreItem xmlns:ds="http://schemas.openxmlformats.org/officeDocument/2006/customXml" ds:itemID="{9158DC8C-ABA7-4C98-883A-C6D575AC3DD1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CountyDistrictMonthlyB4</vt:lpstr>
      <vt:lpstr>TitleRegion1..Q80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First Principal Exhibit B-4 by Monthly Payments by County</dc:title>
  <dc:creator>Smallwood, Jubilee</dc:creator>
  <cp:lastModifiedBy>Nezaam, Keith</cp:lastModifiedBy>
  <dcterms:created xsi:type="dcterms:W3CDTF">2020-09-16T17:28:45Z</dcterms:created>
  <dcterms:modified xsi:type="dcterms:W3CDTF">2021-04-27T23:37:23Z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