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Rachel\Documents\Current Projects\10.23 CCCCO Rafael\"/>
    </mc:Choice>
  </mc:AlternateContent>
  <xr:revisionPtr revIDLastSave="0" documentId="13_ncr:1_{4F16917F-3B66-4AC9-91A1-969A218344A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untyDistrictMonthlyB4" sheetId="1" r:id="rId1"/>
  </sheets>
  <definedNames>
    <definedName name="TitleRegion1..Q81">Sept2020[[#Headers],[County]]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1" l="1"/>
  <c r="Q79" i="1" s="1"/>
  <c r="P78" i="1"/>
  <c r="Q78" i="1" s="1"/>
  <c r="P77" i="1"/>
  <c r="Q77" i="1" s="1"/>
  <c r="P76" i="1"/>
  <c r="Q76" i="1" s="1"/>
  <c r="P75" i="1"/>
  <c r="Q75" i="1" s="1"/>
  <c r="P74" i="1"/>
  <c r="Q74" i="1" s="1"/>
  <c r="P73" i="1"/>
  <c r="Q73" i="1" s="1"/>
  <c r="P72" i="1"/>
  <c r="Q72" i="1" s="1"/>
  <c r="P71" i="1"/>
  <c r="Q71" i="1" s="1"/>
  <c r="P70" i="1"/>
  <c r="Q70" i="1" s="1"/>
  <c r="P69" i="1"/>
  <c r="Q69" i="1" s="1"/>
  <c r="P68" i="1"/>
  <c r="Q68" i="1" s="1"/>
  <c r="P67" i="1"/>
  <c r="Q67" i="1" s="1"/>
  <c r="P66" i="1"/>
  <c r="Q66" i="1" s="1"/>
  <c r="P65" i="1"/>
  <c r="Q65" i="1" s="1"/>
  <c r="P64" i="1"/>
  <c r="Q64" i="1" s="1"/>
  <c r="P63" i="1"/>
  <c r="Q63" i="1" s="1"/>
  <c r="P62" i="1"/>
  <c r="Q62" i="1" s="1"/>
  <c r="P61" i="1"/>
  <c r="Q61" i="1" s="1"/>
  <c r="P60" i="1"/>
  <c r="Q60" i="1" s="1"/>
  <c r="P59" i="1"/>
  <c r="Q59" i="1" s="1"/>
  <c r="P58" i="1"/>
  <c r="Q58" i="1" s="1"/>
  <c r="P57" i="1"/>
  <c r="Q57" i="1" s="1"/>
  <c r="P56" i="1"/>
  <c r="Q56" i="1" s="1"/>
  <c r="P55" i="1"/>
  <c r="Q55" i="1" s="1"/>
  <c r="P54" i="1"/>
  <c r="Q54" i="1" s="1"/>
  <c r="P53" i="1"/>
  <c r="Q53" i="1" s="1"/>
  <c r="P52" i="1"/>
  <c r="Q52" i="1" s="1"/>
  <c r="P51" i="1"/>
  <c r="Q51" i="1" s="1"/>
  <c r="P50" i="1"/>
  <c r="Q50" i="1" s="1"/>
  <c r="P49" i="1"/>
  <c r="Q49" i="1" s="1"/>
  <c r="P48" i="1"/>
  <c r="Q48" i="1" s="1"/>
  <c r="P47" i="1"/>
  <c r="Q47" i="1" s="1"/>
  <c r="P46" i="1"/>
  <c r="Q46" i="1" s="1"/>
  <c r="P45" i="1"/>
  <c r="Q45" i="1" s="1"/>
  <c r="P44" i="1"/>
  <c r="Q44" i="1" s="1"/>
  <c r="P43" i="1"/>
  <c r="Q43" i="1" s="1"/>
  <c r="P42" i="1"/>
  <c r="Q42" i="1" s="1"/>
  <c r="P41" i="1"/>
  <c r="Q41" i="1" s="1"/>
  <c r="P40" i="1"/>
  <c r="Q40" i="1" s="1"/>
  <c r="P39" i="1"/>
  <c r="Q39" i="1" s="1"/>
  <c r="P38" i="1"/>
  <c r="Q38" i="1" s="1"/>
  <c r="P37" i="1"/>
  <c r="Q37" i="1" s="1"/>
  <c r="P36" i="1"/>
  <c r="Q36" i="1" s="1"/>
  <c r="P35" i="1"/>
  <c r="Q35" i="1" s="1"/>
  <c r="P34" i="1"/>
  <c r="Q34" i="1" s="1"/>
  <c r="P33" i="1"/>
  <c r="Q33" i="1" s="1"/>
  <c r="P32" i="1"/>
  <c r="Q32" i="1" s="1"/>
  <c r="P31" i="1"/>
  <c r="Q31" i="1" s="1"/>
  <c r="P30" i="1"/>
  <c r="Q30" i="1" s="1"/>
  <c r="P29" i="1"/>
  <c r="Q29" i="1" s="1"/>
  <c r="P28" i="1"/>
  <c r="Q28" i="1" s="1"/>
  <c r="P27" i="1"/>
  <c r="Q27" i="1" s="1"/>
  <c r="P26" i="1"/>
  <c r="Q26" i="1" s="1"/>
  <c r="P25" i="1"/>
  <c r="Q25" i="1" s="1"/>
  <c r="P24" i="1"/>
  <c r="Q24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9" i="1"/>
  <c r="Q9" i="1" s="1"/>
  <c r="P8" i="1"/>
  <c r="Q8" i="1" s="1"/>
  <c r="O81" i="1" l="1"/>
  <c r="N81" i="1"/>
  <c r="M81" i="1"/>
  <c r="L81" i="1"/>
  <c r="K81" i="1"/>
  <c r="J81" i="1"/>
  <c r="I81" i="1"/>
  <c r="H81" i="1"/>
  <c r="G81" i="1"/>
  <c r="F81" i="1"/>
  <c r="E81" i="1"/>
  <c r="D81" i="1"/>
  <c r="C81" i="1"/>
  <c r="P81" i="1" l="1"/>
  <c r="Q81" i="1"/>
</calcChain>
</file>

<file path=xl/sharedStrings.xml><?xml version="1.0" encoding="utf-8"?>
<sst xmlns="http://schemas.openxmlformats.org/spreadsheetml/2006/main" count="186" uniqueCount="134">
  <si>
    <t>Board of Governor's of the California Community Colleges</t>
  </si>
  <si>
    <t>Community College District Payment</t>
  </si>
  <si>
    <t>Fiscal Year: 2020-2021</t>
  </si>
  <si>
    <t>Description: Monthly Schedule by County and District, Exhibit B-4</t>
  </si>
  <si>
    <t>For assistance, please e-mail apportionments@cccco.edu</t>
  </si>
  <si>
    <t>County</t>
  </si>
  <si>
    <t>Districts</t>
  </si>
  <si>
    <t>Amount Certified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</si>
  <si>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</si>
  <si>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</si>
  <si>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</si>
  <si>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</si>
  <si>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</si>
  <si>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</si>
  <si>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</si>
  <si>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</si>
  <si>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</si>
  <si>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</si>
  <si>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</si>
  <si>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</si>
  <si>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</si>
  <si>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Net Available</t>
  </si>
  <si>
    <t>Santa Barbara County Treasurer</t>
  </si>
  <si>
    <t>Allan Hancock</t>
  </si>
  <si>
    <t>Los Angeles County Treasurer</t>
  </si>
  <si>
    <t>Antelope Valley</t>
  </si>
  <si>
    <t>San Bernardino County Treasurer</t>
  </si>
  <si>
    <t>Barstow</t>
  </si>
  <si>
    <t>Butte County Treasurer</t>
  </si>
  <si>
    <t>Butte</t>
  </si>
  <si>
    <t>Santa Cruz County Treasurer</t>
  </si>
  <si>
    <t>Cabrillo</t>
  </si>
  <si>
    <t>Cerritos</t>
  </si>
  <si>
    <t>Alameda County Treasurer</t>
  </si>
  <si>
    <t>Chabot-Las Positas</t>
  </si>
  <si>
    <t>Chaffey</t>
  </si>
  <si>
    <t>Citrus</t>
  </si>
  <si>
    <t>Orange County Department of Education</t>
  </si>
  <si>
    <t>Coast</t>
  </si>
  <si>
    <t>Compton</t>
  </si>
  <si>
    <t>Contra Costa County Treasurer</t>
  </si>
  <si>
    <t>Contra Costa</t>
  </si>
  <si>
    <t>Copper Mountain</t>
  </si>
  <si>
    <t>Riverside County Treasurer</t>
  </si>
  <si>
    <t>Desert</t>
  </si>
  <si>
    <t>El Camino</t>
  </si>
  <si>
    <t>Plumas County Treasurer</t>
  </si>
  <si>
    <t>Feather River</t>
  </si>
  <si>
    <t>Santa Clara County Treasurer K12 Education and Community College</t>
  </si>
  <si>
    <t>Foothill-DeAnza</t>
  </si>
  <si>
    <t>Gavilan</t>
  </si>
  <si>
    <t>Glendale</t>
  </si>
  <si>
    <t>San Diego County Department of Education</t>
  </si>
  <si>
    <t>Grossmont-Cuyamaca</t>
  </si>
  <si>
    <t>Monterey County Treasurer</t>
  </si>
  <si>
    <t>Hartnell</t>
  </si>
  <si>
    <t>Imperial County Treasurer</t>
  </si>
  <si>
    <t>Imperial</t>
  </si>
  <si>
    <t>Kern County Treasurer</t>
  </si>
  <si>
    <t>Kern</t>
  </si>
  <si>
    <t>El Dorado County Treasurer</t>
  </si>
  <si>
    <t>Lake Tahoe</t>
  </si>
  <si>
    <t>Lassen County Treasurer</t>
  </si>
  <si>
    <t>Lassen</t>
  </si>
  <si>
    <t>Long Beach</t>
  </si>
  <si>
    <t>Los Angeles</t>
  </si>
  <si>
    <t>Sacramento County Treasurer</t>
  </si>
  <si>
    <t>Los Rios</t>
  </si>
  <si>
    <t>Marin County Treasurer</t>
  </si>
  <si>
    <t>Marin</t>
  </si>
  <si>
    <t>Mendocino County Treasurer</t>
  </si>
  <si>
    <t>Mendocino-Lake</t>
  </si>
  <si>
    <t>Merced County Treasurer</t>
  </si>
  <si>
    <t>Merced</t>
  </si>
  <si>
    <t>Miracosta</t>
  </si>
  <si>
    <t>Monterey Peninsula</t>
  </si>
  <si>
    <t>Mt. San Antonio</t>
  </si>
  <si>
    <t>Mt. San Jacinto</t>
  </si>
  <si>
    <t>Napa County Treasurer</t>
  </si>
  <si>
    <t>Napa Valley</t>
  </si>
  <si>
    <t>North Orange County</t>
  </si>
  <si>
    <t>Ohlone</t>
  </si>
  <si>
    <t>Palo Verde</t>
  </si>
  <si>
    <t>Palomar</t>
  </si>
  <si>
    <t>Pasadena</t>
  </si>
  <si>
    <t>Peralta</t>
  </si>
  <si>
    <t>Rancho Santiago</t>
  </si>
  <si>
    <t>Humboldt County Treasurer</t>
  </si>
  <si>
    <t>Redwoods</t>
  </si>
  <si>
    <t>Rio Hondo</t>
  </si>
  <si>
    <t>Riverside</t>
  </si>
  <si>
    <t>San Bernardino</t>
  </si>
  <si>
    <t>San Diego</t>
  </si>
  <si>
    <t>San Francisco County Treasurer</t>
  </si>
  <si>
    <t>San Francisco</t>
  </si>
  <si>
    <t>San Joaquin County Treasurer</t>
  </si>
  <si>
    <t>San Joaquin Delta</t>
  </si>
  <si>
    <t>San Jose-Evergreen</t>
  </si>
  <si>
    <t>San Luis Obispo County Treasurer</t>
  </si>
  <si>
    <t>San Luis Obispo</t>
  </si>
  <si>
    <t>San Mateo County Treasurer Community Colleges</t>
  </si>
  <si>
    <t>San Mateo</t>
  </si>
  <si>
    <t>Santa Barbara</t>
  </si>
  <si>
    <t>Santa Clarita</t>
  </si>
  <si>
    <t>Santa Monica</t>
  </si>
  <si>
    <t>Tulare County Treasurer</t>
  </si>
  <si>
    <t>Sequoias</t>
  </si>
  <si>
    <t>Shasta County Treasurer</t>
  </si>
  <si>
    <t>Shasta-Tehama-Trinity</t>
  </si>
  <si>
    <t>Placer County Treasurer</t>
  </si>
  <si>
    <t>Sierra</t>
  </si>
  <si>
    <t>Siskiyou County Treasurer</t>
  </si>
  <si>
    <t>Siskiyous</t>
  </si>
  <si>
    <t>Solano County Treasurer</t>
  </si>
  <si>
    <t>Solano</t>
  </si>
  <si>
    <t>Sonoma County Treasurer</t>
  </si>
  <si>
    <t>Sonoma</t>
  </si>
  <si>
    <t>South Orange County</t>
  </si>
  <si>
    <t>Southwestern</t>
  </si>
  <si>
    <t>Fresno County Treasurer</t>
  </si>
  <si>
    <t>State Center</t>
  </si>
  <si>
    <t>Ventura County Treasurer</t>
  </si>
  <si>
    <t>Ventura</t>
  </si>
  <si>
    <t>Victor Valley</t>
  </si>
  <si>
    <t>West Hills</t>
  </si>
  <si>
    <t>West Kern</t>
  </si>
  <si>
    <t>West Valley-Mission</t>
  </si>
  <si>
    <t>Stanislaus County Treasurer</t>
  </si>
  <si>
    <t>Yosemite</t>
  </si>
  <si>
    <t>Yuba County Treasurer</t>
  </si>
  <si>
    <t>Yuba</t>
  </si>
  <si>
    <t>Totals,</t>
  </si>
  <si>
    <t>Issuance Period: Advance October Revision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</si>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</sst>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164" formatCode="mmmm\ yyyy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3" fillId="0" borderId="0" xfId="3" applyFont="1" applyFill="1" applyBorder="1" applyAlignment="1" applyProtection="1">
      <alignment horizontal="left"/>
      <protection locked="0"/>
    </xf>
    <xf numFmtId="0" fontId="4" fillId="0" borderId="0" xfId="3" applyFont="1"/>
    <xf numFmtId="0" fontId="4" fillId="0" borderId="0" xfId="3" applyFont="1" applyBorder="1"/>
    <xf numFmtId="0" fontId="5" fillId="0" borderId="0" xfId="3" applyFont="1" applyAlignment="1"/>
    <xf numFmtId="0" fontId="5" fillId="0" borderId="0" xfId="3" applyFont="1" applyBorder="1" applyAlignment="1">
      <alignment horizontal="centerContinuous"/>
    </xf>
    <xf numFmtId="164" fontId="5" fillId="0" borderId="0" xfId="3" applyNumberFormat="1" applyFont="1" applyAlignment="1"/>
    <xf numFmtId="0" fontId="5" fillId="0" borderId="1" xfId="3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5" fillId="0" borderId="2" xfId="3" applyFont="1" applyBorder="1" applyAlignment="1">
      <alignment horizontal="center" wrapText="1"/>
    </xf>
    <xf numFmtId="0" fontId="5" fillId="0" borderId="3" xfId="3" applyFont="1" applyBorder="1" applyAlignment="1">
      <alignment horizontal="center"/>
    </xf>
    <xf numFmtId="0" fontId="5" fillId="0" borderId="4" xfId="3" applyFont="1" applyBorder="1" applyAlignment="1">
      <alignment horizontal="center"/>
    </xf>
    <xf numFmtId="0" fontId="4" fillId="0" borderId="5" xfId="3" applyFont="1" applyBorder="1" applyAlignment="1">
      <alignment horizontal="left"/>
    </xf>
    <xf numFmtId="41" fontId="4" fillId="0" borderId="5" xfId="1" applyFont="1" applyBorder="1" applyAlignment="1">
      <alignment horizontal="left"/>
    </xf>
    <xf numFmtId="39" fontId="4" fillId="0" borderId="0" xfId="3" applyNumberFormat="1" applyFont="1" applyBorder="1"/>
    <xf numFmtId="165" fontId="4" fillId="0" borderId="0" xfId="3" applyNumberFormat="1" applyFont="1" applyBorder="1"/>
    <xf numFmtId="4" fontId="4" fillId="0" borderId="0" xfId="3" applyNumberFormat="1" applyFont="1"/>
    <xf numFmtId="0" fontId="6" fillId="0" borderId="5" xfId="3" applyFont="1" applyFill="1" applyBorder="1" applyAlignment="1">
      <alignment horizontal="left" wrapText="1"/>
    </xf>
    <xf numFmtId="0" fontId="4" fillId="0" borderId="5" xfId="3" applyFont="1" applyFill="1" applyBorder="1" applyAlignment="1">
      <alignment horizontal="left" wrapText="1"/>
    </xf>
    <xf numFmtId="0" fontId="6" fillId="0" borderId="6" xfId="3" applyFont="1" applyFill="1" applyBorder="1" applyAlignment="1">
      <alignment horizontal="left" wrapText="1"/>
    </xf>
    <xf numFmtId="0" fontId="5" fillId="0" borderId="0" xfId="3" applyFont="1"/>
    <xf numFmtId="42" fontId="4" fillId="0" borderId="7" xfId="2" applyFont="1" applyBorder="1"/>
    <xf numFmtId="4" fontId="4" fillId="0" borderId="7" xfId="3" applyNumberFormat="1" applyFont="1" applyBorder="1"/>
    <xf numFmtId="0" fontId="7" fillId="0" borderId="6" xfId="3" applyFont="1" applyBorder="1" applyAlignment="1">
      <alignment horizontal="left"/>
    </xf>
    <xf numFmtId="0" fontId="7" fillId="0" borderId="6" xfId="3" applyFont="1" applyFill="1" applyBorder="1" applyAlignment="1">
      <alignment horizontal="left" wrapText="1"/>
    </xf>
    <xf numFmtId="41" fontId="7" fillId="0" borderId="6" xfId="1" applyFont="1" applyFill="1" applyBorder="1" applyAlignment="1">
      <alignment horizontal="left"/>
    </xf>
    <xf numFmtId="41" fontId="7" fillId="0" borderId="6" xfId="1" applyFont="1" applyBorder="1" applyAlignment="1">
      <alignment horizontal="left"/>
    </xf>
    <xf numFmtId="0" fontId="7" fillId="0" borderId="0" xfId="3" applyFont="1"/>
    <xf numFmtId="0" fontId="7" fillId="0" borderId="0" xfId="3" applyFont="1" applyBorder="1"/>
  </cellXfs>
  <cellStyles count="4">
    <cellStyle name="Comma [0]" xfId="1" builtinId="6"/>
    <cellStyle name="Currency [0]" xfId="2" builtinId="7"/>
    <cellStyle name="Normal" xfId="0" builtinId="0"/>
    <cellStyle name="Normal 5" xfId="3" xr:uid="{00000000-0005-0000-0000-000003000000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ept2020" displayName="Sept2020" ref="A7:Q80" totalsRowShown="0" headerRowDxfId="21" dataDxfId="19" headerRowBorderDxfId="20" tableBorderDxfId="18" totalsRowBorderDxfId="17">
  <autoFilter ref="A7:Q80" xr:uid="{00000000-0009-0000-0100-000001000000}"/>
  <tableColumns count="17">
    <tableColumn id="1" xr3:uid="{00000000-0010-0000-0000-000001000000}" name="County" dataDxfId="16"/>
    <tableColumn id="4" xr3:uid="{00000000-0010-0000-0000-000004000000}" name="Districts" dataDxfId="15"/>
    <tableColumn id="12" xr3:uid="{00000000-0010-0000-0000-00000C000000}" name="Amount Certified" dataDxfId="14" dataCellStyle="Comma [0]"/>
    <tableColumn id="2" xr3:uid="{00000000-0010-0000-0000-000002000000}" name="July" dataDxfId="13" dataCellStyle="Comma [0]"/>
    <tableColumn id="27" xr3:uid="{00000000-0010-0000-0000-00001B000000}" name="August" dataDxfId="12" dataCellStyle="Comma [0]"/>
    <tableColumn id="6" xr3:uid="{00000000-0010-0000-0000-000006000000}" name="September" dataDxfId="11" dataCellStyle="Comma [0]"/>
    <tableColumn id="7" xr3:uid="{00000000-0010-0000-0000-000007000000}" name="October" dataDxfId="10" dataCellStyle="Comma [0]"/>
    <tableColumn id="9" xr3:uid="{00000000-0010-0000-0000-000009000000}" name="November" dataDxfId="9" dataCellStyle="Comma [0]"/>
    <tableColumn id="8" xr3:uid="{00000000-0010-0000-0000-000008000000}" name="December" dataDxfId="8" dataCellStyle="Comma [0]"/>
    <tableColumn id="10" xr3:uid="{00000000-0010-0000-0000-00000A000000}" name="January" dataDxfId="7" dataCellStyle="Comma [0]"/>
    <tableColumn id="26" xr3:uid="{00000000-0010-0000-0000-00001A000000}" name="February" dataDxfId="6" dataCellStyle="Comma [0]"/>
    <tableColumn id="25" xr3:uid="{00000000-0010-0000-0000-000019000000}" name="March" dataDxfId="5" dataCellStyle="Comma [0]"/>
    <tableColumn id="24" xr3:uid="{00000000-0010-0000-0000-000018000000}" name="April" dataDxfId="4" dataCellStyle="Comma [0]"/>
    <tableColumn id="23" xr3:uid="{00000000-0010-0000-0000-000017000000}" name="May" dataDxfId="3" dataCellStyle="Comma [0]"/>
    <tableColumn id="3" xr3:uid="{00000000-0010-0000-0000-000003000000}" name="June" dataDxfId="2" dataCellStyle="Comma [0]"/>
    <tableColumn id="11" xr3:uid="{00000000-0010-0000-0000-00000B000000}" name="Total" dataDxfId="1" dataCellStyle="Comma [0]"/>
    <tableColumn id="5" xr3:uid="{00000000-0010-0000-0000-000005000000}" name="Net Available" dataDxfId="0" dataCellStyle="Comma [0]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ommunity College Payment Table" altTextSummary="Community College Payment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1"/>
  <sheetViews>
    <sheetView tabSelected="1" showWhiteSpace="0" zoomScale="70" zoomScaleNormal="70" workbookViewId="0">
      <selection activeCell="A7" sqref="A7"/>
    </sheetView>
  </sheetViews>
  <sheetFormatPr defaultColWidth="9.140625" defaultRowHeight="15.75" x14ac:dyDescent="0.25"/>
  <cols>
    <col min="1" max="1" width="64.85546875" style="2" customWidth="1"/>
    <col min="2" max="17" width="25.7109375" style="2" customWidth="1"/>
    <col min="18" max="18" width="18.42578125" style="2" customWidth="1"/>
    <col min="19" max="19" width="15.5703125" style="3" customWidth="1"/>
    <col min="20" max="20" width="16.5703125" style="2" bestFit="1" customWidth="1"/>
    <col min="21" max="21" width="11.28515625" style="2" customWidth="1"/>
    <col min="22" max="22" width="11.42578125" style="2" customWidth="1"/>
    <col min="23" max="23" width="12.7109375" style="2" customWidth="1"/>
    <col min="24" max="16384" width="9.140625" style="2"/>
  </cols>
  <sheetData>
    <row r="1" spans="1:23" ht="20.100000000000001" customHeight="1" x14ac:dyDescent="0.25">
      <c r="A1" s="1" t="s">
        <v>0</v>
      </c>
      <c r="B1" s="1"/>
      <c r="C1" s="1"/>
    </row>
    <row r="2" spans="1:23" ht="20.100000000000001" customHeight="1" x14ac:dyDescent="0.25">
      <c r="A2" s="1" t="s">
        <v>1</v>
      </c>
      <c r="B2" s="1"/>
      <c r="C2" s="1"/>
    </row>
    <row r="3" spans="1:23" ht="20.100000000000001" customHeight="1" x14ac:dyDescent="0.25">
      <c r="A3" s="1" t="s">
        <v>2</v>
      </c>
      <c r="B3" s="1"/>
      <c r="C3" s="1"/>
    </row>
    <row r="4" spans="1:23" ht="20.100000000000001" customHeight="1" x14ac:dyDescent="0.25">
      <c r="A4" s="1" t="s">
        <v>132</v>
      </c>
      <c r="B4" s="1"/>
      <c r="C4" s="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S4" s="5"/>
    </row>
    <row r="5" spans="1:23" ht="20.100000000000001" customHeight="1" x14ac:dyDescent="0.2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23" ht="20.100000000000001" customHeight="1" x14ac:dyDescent="0.25">
      <c r="A6" s="1" t="s">
        <v>4</v>
      </c>
      <c r="B6" s="1"/>
      <c r="C6" s="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23" ht="31.5" customHeight="1" x14ac:dyDescent="0.25">
      <c r="A7" s="7" t="s">
        <v>5</v>
      </c>
      <c r="B7" s="7" t="s">
        <v>6</v>
      </c>
      <c r="C7" s="7" t="s">
        <v>7</v>
      </c>
      <c r="D7" s="8" t="s">
        <v>8</v>
      </c>
      <c r="E7" s="8" t="s">
        <v>9</v>
      </c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9" t="s">
        <v>15</v>
      </c>
      <c r="L7" s="9" t="s">
        <v>16</v>
      </c>
      <c r="M7" s="9" t="s">
        <v>17</v>
      </c>
      <c r="N7" s="9" t="s">
        <v>18</v>
      </c>
      <c r="O7" s="9" t="s">
        <v>19</v>
      </c>
      <c r="P7" s="10" t="s">
        <v>20</v>
      </c>
      <c r="Q7" s="11" t="s">
        <v>21</v>
      </c>
    </row>
    <row r="8" spans="1:23" ht="20.100000000000001" customHeight="1" x14ac:dyDescent="0.25">
      <c r="A8" s="12" t="s">
        <v>22</v>
      </c>
      <c r="B8" s="12" t="s">
        <v>23</v>
      </c>
      <c r="C8" s="13">
        <v>46012035</v>
      </c>
      <c r="D8" s="13">
        <v>4499970</v>
      </c>
      <c r="E8" s="13">
        <v>5129273</v>
      </c>
      <c r="F8" s="13">
        <v>7775413</v>
      </c>
      <c r="G8" s="13">
        <v>4605452</v>
      </c>
      <c r="H8" s="13">
        <v>3714524</v>
      </c>
      <c r="I8" s="13">
        <v>2437112</v>
      </c>
      <c r="J8" s="13">
        <v>3390300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f>SUM(Sept2020[[#This Row],[July]:[January]])</f>
        <v>31552044</v>
      </c>
      <c r="Q8" s="13">
        <f>Sept2020[[#This Row],[Amount Certified]]-Sept2020[[#This Row],[Total]]</f>
        <v>14459991</v>
      </c>
      <c r="S8" s="14"/>
      <c r="T8" s="15"/>
      <c r="U8" s="16"/>
      <c r="V8" s="16"/>
      <c r="W8" s="16"/>
    </row>
    <row r="9" spans="1:23" ht="20.100000000000001" customHeight="1" x14ac:dyDescent="0.25">
      <c r="A9" s="17" t="s">
        <v>24</v>
      </c>
      <c r="B9" s="17" t="s">
        <v>25</v>
      </c>
      <c r="C9" s="13">
        <v>79582891</v>
      </c>
      <c r="D9" s="13">
        <v>10131525</v>
      </c>
      <c r="E9" s="13">
        <v>8041771</v>
      </c>
      <c r="F9" s="13">
        <v>13793511</v>
      </c>
      <c r="G9" s="13">
        <v>9031838</v>
      </c>
      <c r="H9" s="13">
        <v>7641287</v>
      </c>
      <c r="I9" s="13">
        <v>4713151</v>
      </c>
      <c r="J9" s="13">
        <v>6902632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f>SUM(Sept2020[[#This Row],[July]:[January]])</f>
        <v>60255715</v>
      </c>
      <c r="Q9" s="13">
        <f>Sept2020[[#This Row],[Amount Certified]]-Sept2020[[#This Row],[Total]]</f>
        <v>19327176</v>
      </c>
      <c r="S9" s="14"/>
      <c r="T9" s="15"/>
      <c r="U9" s="16"/>
      <c r="V9" s="16"/>
      <c r="W9" s="16"/>
    </row>
    <row r="10" spans="1:23" ht="20.100000000000001" customHeight="1" x14ac:dyDescent="0.25">
      <c r="A10" s="17" t="s">
        <v>26</v>
      </c>
      <c r="B10" s="17" t="s">
        <v>27</v>
      </c>
      <c r="C10" s="13">
        <v>23792551</v>
      </c>
      <c r="D10" s="13">
        <v>3110573</v>
      </c>
      <c r="E10" s="13">
        <v>2370809</v>
      </c>
      <c r="F10" s="13">
        <v>4042079</v>
      </c>
      <c r="G10" s="13">
        <v>2655217</v>
      </c>
      <c r="H10" s="13">
        <v>2292237</v>
      </c>
      <c r="I10" s="13">
        <v>1450846</v>
      </c>
      <c r="J10" s="13">
        <v>2080599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f>SUM(Sept2020[[#This Row],[July]:[January]])</f>
        <v>18002360</v>
      </c>
      <c r="Q10" s="13">
        <f>Sept2020[[#This Row],[Amount Certified]]-Sept2020[[#This Row],[Total]]</f>
        <v>5790191</v>
      </c>
      <c r="S10" s="14"/>
      <c r="T10" s="15"/>
      <c r="U10" s="16"/>
      <c r="V10" s="16"/>
      <c r="W10" s="16"/>
    </row>
    <row r="11" spans="1:23" ht="20.100000000000001" customHeight="1" x14ac:dyDescent="0.25">
      <c r="A11" s="17" t="s">
        <v>28</v>
      </c>
      <c r="B11" s="17" t="s">
        <v>29</v>
      </c>
      <c r="C11" s="13">
        <v>86191394</v>
      </c>
      <c r="D11" s="13">
        <v>9264504</v>
      </c>
      <c r="E11" s="13">
        <v>9442358</v>
      </c>
      <c r="F11" s="13">
        <v>22886511</v>
      </c>
      <c r="G11" s="13">
        <v>8273299</v>
      </c>
      <c r="H11" s="13">
        <v>7210099</v>
      </c>
      <c r="I11" s="13">
        <v>5409604</v>
      </c>
      <c r="J11" s="13">
        <v>6730387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f>SUM(Sept2020[[#This Row],[July]:[January]])</f>
        <v>69216762</v>
      </c>
      <c r="Q11" s="13">
        <f>Sept2020[[#This Row],[Amount Certified]]-Sept2020[[#This Row],[Total]]</f>
        <v>16974632</v>
      </c>
      <c r="S11" s="14"/>
      <c r="T11" s="15"/>
      <c r="U11" s="16"/>
      <c r="V11" s="16"/>
      <c r="W11" s="16"/>
    </row>
    <row r="12" spans="1:23" ht="20.100000000000001" customHeight="1" x14ac:dyDescent="0.25">
      <c r="A12" s="17" t="s">
        <v>30</v>
      </c>
      <c r="B12" s="17" t="s">
        <v>31</v>
      </c>
      <c r="C12" s="13">
        <v>48198078</v>
      </c>
      <c r="D12" s="13">
        <v>3323406</v>
      </c>
      <c r="E12" s="13">
        <v>6507819</v>
      </c>
      <c r="F12" s="13">
        <v>7523661</v>
      </c>
      <c r="G12" s="13">
        <v>4743112</v>
      </c>
      <c r="H12" s="13">
        <v>4085939</v>
      </c>
      <c r="I12" s="13">
        <v>3789386</v>
      </c>
      <c r="J12" s="13">
        <v>3976982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f>SUM(Sept2020[[#This Row],[July]:[January]])</f>
        <v>33950305</v>
      </c>
      <c r="Q12" s="13">
        <f>Sept2020[[#This Row],[Amount Certified]]-Sept2020[[#This Row],[Total]]</f>
        <v>14247773</v>
      </c>
      <c r="S12" s="14"/>
      <c r="T12" s="15"/>
      <c r="U12" s="16"/>
      <c r="V12" s="16"/>
      <c r="W12" s="16"/>
    </row>
    <row r="13" spans="1:23" ht="20.100000000000001" customHeight="1" x14ac:dyDescent="0.25">
      <c r="A13" s="17" t="s">
        <v>24</v>
      </c>
      <c r="B13" s="17" t="s">
        <v>32</v>
      </c>
      <c r="C13" s="13">
        <v>90058354</v>
      </c>
      <c r="D13" s="13">
        <v>8457612</v>
      </c>
      <c r="E13" s="13">
        <v>13363397</v>
      </c>
      <c r="F13" s="13">
        <v>14844268</v>
      </c>
      <c r="G13" s="13">
        <v>8959729</v>
      </c>
      <c r="H13" s="13">
        <v>7347317</v>
      </c>
      <c r="I13" s="13">
        <v>4648592</v>
      </c>
      <c r="J13" s="13">
        <v>6664533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f>SUM(Sept2020[[#This Row],[July]:[January]])</f>
        <v>64285448</v>
      </c>
      <c r="Q13" s="13">
        <f>Sept2020[[#This Row],[Amount Certified]]-Sept2020[[#This Row],[Total]]</f>
        <v>25772906</v>
      </c>
      <c r="S13" s="14"/>
      <c r="T13" s="15"/>
      <c r="U13" s="16"/>
      <c r="V13" s="16"/>
      <c r="W13" s="16"/>
    </row>
    <row r="14" spans="1:23" ht="20.100000000000001" customHeight="1" x14ac:dyDescent="0.25">
      <c r="A14" s="17" t="s">
        <v>33</v>
      </c>
      <c r="B14" s="17" t="s">
        <v>34</v>
      </c>
      <c r="C14" s="13">
        <v>59792076</v>
      </c>
      <c r="D14" s="13">
        <v>2598701</v>
      </c>
      <c r="E14" s="13">
        <v>9568366</v>
      </c>
      <c r="F14" s="13">
        <v>9438922</v>
      </c>
      <c r="G14" s="13">
        <v>4280423</v>
      </c>
      <c r="H14" s="13">
        <v>3157079</v>
      </c>
      <c r="I14" s="13">
        <v>2408994</v>
      </c>
      <c r="J14" s="13">
        <v>2959343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f>SUM(Sept2020[[#This Row],[July]:[January]])</f>
        <v>34411828</v>
      </c>
      <c r="Q14" s="13">
        <f>Sept2020[[#This Row],[Amount Certified]]-Sept2020[[#This Row],[Total]]</f>
        <v>25380248</v>
      </c>
      <c r="S14" s="14"/>
      <c r="T14" s="15"/>
      <c r="U14" s="16"/>
      <c r="V14" s="16"/>
      <c r="W14" s="16"/>
    </row>
    <row r="15" spans="1:23" ht="20.100000000000001" customHeight="1" x14ac:dyDescent="0.25">
      <c r="A15" s="17" t="s">
        <v>26</v>
      </c>
      <c r="B15" s="17" t="s">
        <v>35</v>
      </c>
      <c r="C15" s="13">
        <v>74148464</v>
      </c>
      <c r="D15" s="13">
        <v>7554879</v>
      </c>
      <c r="E15" s="13">
        <v>6114945</v>
      </c>
      <c r="F15" s="13">
        <v>12837693</v>
      </c>
      <c r="G15" s="13">
        <v>7330435</v>
      </c>
      <c r="H15" s="13">
        <v>5823972</v>
      </c>
      <c r="I15" s="13">
        <v>3845316</v>
      </c>
      <c r="J15" s="13">
        <v>5320039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f>SUM(Sept2020[[#This Row],[July]:[January]])</f>
        <v>48827279</v>
      </c>
      <c r="Q15" s="13">
        <f>Sept2020[[#This Row],[Amount Certified]]-Sept2020[[#This Row],[Total]]</f>
        <v>25321185</v>
      </c>
      <c r="S15" s="14"/>
      <c r="T15" s="15"/>
      <c r="U15" s="16"/>
      <c r="V15" s="16"/>
      <c r="W15" s="16"/>
    </row>
    <row r="16" spans="1:23" ht="20.100000000000001" customHeight="1" x14ac:dyDescent="0.25">
      <c r="A16" s="17" t="s">
        <v>24</v>
      </c>
      <c r="B16" s="17" t="s">
        <v>36</v>
      </c>
      <c r="C16" s="13">
        <v>69801722</v>
      </c>
      <c r="D16" s="13">
        <v>8642257</v>
      </c>
      <c r="E16" s="13">
        <v>7262936</v>
      </c>
      <c r="F16" s="13">
        <v>12388524</v>
      </c>
      <c r="G16" s="13">
        <v>7955371</v>
      </c>
      <c r="H16" s="13">
        <v>6630172</v>
      </c>
      <c r="I16" s="13">
        <v>4052114</v>
      </c>
      <c r="J16" s="13">
        <v>5980009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f>SUM(Sept2020[[#This Row],[July]:[January]])</f>
        <v>52911383</v>
      </c>
      <c r="Q16" s="13">
        <f>Sept2020[[#This Row],[Amount Certified]]-Sept2020[[#This Row],[Total]]</f>
        <v>16890339</v>
      </c>
      <c r="S16" s="14"/>
      <c r="T16" s="15"/>
      <c r="U16" s="16"/>
      <c r="V16" s="16"/>
      <c r="W16" s="16"/>
    </row>
    <row r="17" spans="1:23" ht="20.100000000000001" customHeight="1" x14ac:dyDescent="0.25">
      <c r="A17" s="17" t="s">
        <v>37</v>
      </c>
      <c r="B17" s="17" t="s">
        <v>38</v>
      </c>
      <c r="C17" s="13">
        <v>55006594</v>
      </c>
      <c r="D17" s="13">
        <v>5664526</v>
      </c>
      <c r="E17" s="13">
        <v>9145182</v>
      </c>
      <c r="F17" s="13">
        <v>13042562</v>
      </c>
      <c r="G17" s="13">
        <v>4770679</v>
      </c>
      <c r="H17" s="13">
        <v>2920251</v>
      </c>
      <c r="I17" s="13">
        <v>2825437</v>
      </c>
      <c r="J17" s="13">
        <v>2879489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f>SUM(Sept2020[[#This Row],[July]:[January]])</f>
        <v>41248126</v>
      </c>
      <c r="Q17" s="13">
        <f>Sept2020[[#This Row],[Amount Certified]]-Sept2020[[#This Row],[Total]]</f>
        <v>13758468</v>
      </c>
      <c r="S17" s="14"/>
      <c r="T17" s="15"/>
      <c r="U17" s="16"/>
      <c r="V17" s="16"/>
      <c r="W17" s="16"/>
    </row>
    <row r="18" spans="1:23" ht="20.100000000000001" customHeight="1" x14ac:dyDescent="0.25">
      <c r="A18" s="17" t="s">
        <v>24</v>
      </c>
      <c r="B18" s="17" t="s">
        <v>39</v>
      </c>
      <c r="C18" s="13">
        <v>36409887</v>
      </c>
      <c r="D18" s="13">
        <v>4070242</v>
      </c>
      <c r="E18" s="13">
        <v>3842195</v>
      </c>
      <c r="F18" s="13">
        <v>6494783</v>
      </c>
      <c r="G18" s="13">
        <v>4098855</v>
      </c>
      <c r="H18" s="13">
        <v>3506172</v>
      </c>
      <c r="I18" s="13">
        <v>2210407</v>
      </c>
      <c r="J18" s="13">
        <v>3179574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f>SUM(Sept2020[[#This Row],[July]:[January]])</f>
        <v>27402228</v>
      </c>
      <c r="Q18" s="13">
        <f>Sept2020[[#This Row],[Amount Certified]]-Sept2020[[#This Row],[Total]]</f>
        <v>9007659</v>
      </c>
      <c r="S18" s="14"/>
      <c r="T18" s="15"/>
      <c r="U18" s="16"/>
      <c r="V18" s="16"/>
      <c r="W18" s="16"/>
    </row>
    <row r="19" spans="1:23" ht="20.100000000000001" customHeight="1" x14ac:dyDescent="0.25">
      <c r="A19" s="17" t="s">
        <v>40</v>
      </c>
      <c r="B19" s="17" t="s">
        <v>41</v>
      </c>
      <c r="C19" s="13">
        <v>60980479</v>
      </c>
      <c r="D19" s="13">
        <v>4769046</v>
      </c>
      <c r="E19" s="13">
        <v>8127817</v>
      </c>
      <c r="F19" s="13">
        <v>11746973</v>
      </c>
      <c r="G19" s="13">
        <v>4177533</v>
      </c>
      <c r="H19" s="13">
        <v>2644799</v>
      </c>
      <c r="I19" s="13">
        <v>2571083</v>
      </c>
      <c r="J19" s="13">
        <v>2610681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f>SUM(Sept2020[[#This Row],[July]:[January]])</f>
        <v>36647932</v>
      </c>
      <c r="Q19" s="13">
        <f>Sept2020[[#This Row],[Amount Certified]]-Sept2020[[#This Row],[Total]]</f>
        <v>24332547</v>
      </c>
      <c r="S19" s="14"/>
      <c r="T19" s="15"/>
      <c r="U19" s="16"/>
      <c r="V19" s="16"/>
      <c r="W19" s="16"/>
    </row>
    <row r="20" spans="1:23" ht="20.100000000000001" customHeight="1" x14ac:dyDescent="0.25">
      <c r="A20" s="17" t="s">
        <v>26</v>
      </c>
      <c r="B20" s="17" t="s">
        <v>42</v>
      </c>
      <c r="C20" s="13">
        <v>16245453</v>
      </c>
      <c r="D20" s="13">
        <v>1968059</v>
      </c>
      <c r="E20" s="13">
        <v>1643211</v>
      </c>
      <c r="F20" s="13">
        <v>2838717</v>
      </c>
      <c r="G20" s="13">
        <v>1881603</v>
      </c>
      <c r="H20" s="13">
        <v>1647425</v>
      </c>
      <c r="I20" s="13">
        <v>1056813</v>
      </c>
      <c r="J20" s="13">
        <v>1498630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f>SUM(Sept2020[[#This Row],[July]:[January]])</f>
        <v>12534458</v>
      </c>
      <c r="Q20" s="13">
        <f>Sept2020[[#This Row],[Amount Certified]]-Sept2020[[#This Row],[Total]]</f>
        <v>3710995</v>
      </c>
      <c r="S20" s="14"/>
      <c r="T20" s="15"/>
      <c r="U20" s="16"/>
      <c r="V20" s="16"/>
      <c r="W20" s="16"/>
    </row>
    <row r="21" spans="1:23" ht="20.100000000000001" customHeight="1" x14ac:dyDescent="0.25">
      <c r="A21" s="18" t="s">
        <v>43</v>
      </c>
      <c r="B21" s="17" t="s">
        <v>44</v>
      </c>
      <c r="C21" s="13">
        <v>36924795</v>
      </c>
      <c r="D21" s="13">
        <v>3272597</v>
      </c>
      <c r="E21" s="13">
        <v>2912021</v>
      </c>
      <c r="F21" s="13">
        <v>6227641</v>
      </c>
      <c r="G21" s="13">
        <v>2982227</v>
      </c>
      <c r="H21" s="13">
        <v>2199589</v>
      </c>
      <c r="I21" s="13">
        <v>1625164</v>
      </c>
      <c r="J21" s="13">
        <v>2050264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f>SUM(Sept2020[[#This Row],[July]:[January]])</f>
        <v>21269503</v>
      </c>
      <c r="Q21" s="13">
        <f>Sept2020[[#This Row],[Amount Certified]]-Sept2020[[#This Row],[Total]]</f>
        <v>15655292</v>
      </c>
      <c r="S21" s="14"/>
      <c r="T21" s="15"/>
      <c r="U21" s="16"/>
      <c r="V21" s="16"/>
      <c r="W21" s="16"/>
    </row>
    <row r="22" spans="1:23" ht="20.100000000000001" customHeight="1" x14ac:dyDescent="0.25">
      <c r="A22" s="17" t="s">
        <v>24</v>
      </c>
      <c r="B22" s="17" t="s">
        <v>45</v>
      </c>
      <c r="C22" s="13">
        <v>89164731</v>
      </c>
      <c r="D22" s="13">
        <v>10254478</v>
      </c>
      <c r="E22" s="13">
        <v>9624146</v>
      </c>
      <c r="F22" s="13">
        <v>15105312</v>
      </c>
      <c r="G22" s="13">
        <v>8738733</v>
      </c>
      <c r="H22" s="13">
        <v>7023035</v>
      </c>
      <c r="I22" s="13">
        <v>4616916</v>
      </c>
      <c r="J22" s="13">
        <v>6411514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f>SUM(Sept2020[[#This Row],[July]:[January]])</f>
        <v>61774134</v>
      </c>
      <c r="Q22" s="13">
        <f>Sept2020[[#This Row],[Amount Certified]]-Sept2020[[#This Row],[Total]]</f>
        <v>27390597</v>
      </c>
      <c r="S22" s="14"/>
      <c r="T22" s="15"/>
      <c r="U22" s="16"/>
      <c r="V22" s="16"/>
      <c r="W22" s="16"/>
    </row>
    <row r="23" spans="1:23" ht="20.100000000000001" customHeight="1" x14ac:dyDescent="0.25">
      <c r="A23" s="18" t="s">
        <v>46</v>
      </c>
      <c r="B23" s="17" t="s">
        <v>47</v>
      </c>
      <c r="C23" s="13">
        <v>11184468</v>
      </c>
      <c r="D23" s="13">
        <v>1014387</v>
      </c>
      <c r="E23" s="13">
        <v>1252273</v>
      </c>
      <c r="F23" s="13">
        <v>1909897</v>
      </c>
      <c r="G23" s="13">
        <v>1082552</v>
      </c>
      <c r="H23" s="13">
        <v>903099</v>
      </c>
      <c r="I23" s="13">
        <v>603238</v>
      </c>
      <c r="J23" s="13">
        <v>826767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f>SUM(Sept2020[[#This Row],[July]:[January]])</f>
        <v>7592213</v>
      </c>
      <c r="Q23" s="13">
        <f>Sept2020[[#This Row],[Amount Certified]]-Sept2020[[#This Row],[Total]]</f>
        <v>3592255</v>
      </c>
      <c r="S23" s="14"/>
      <c r="T23" s="15"/>
      <c r="U23" s="16"/>
      <c r="V23" s="16"/>
      <c r="W23" s="16"/>
    </row>
    <row r="24" spans="1:23" ht="20.100000000000001" customHeight="1" x14ac:dyDescent="0.25">
      <c r="A24" s="17" t="s">
        <v>48</v>
      </c>
      <c r="B24" s="17" t="s">
        <v>49</v>
      </c>
      <c r="C24" s="13">
        <v>35760719</v>
      </c>
      <c r="D24" s="13">
        <v>4242405</v>
      </c>
      <c r="E24" s="13">
        <v>4303840</v>
      </c>
      <c r="F24" s="13">
        <v>2713012</v>
      </c>
      <c r="G24" s="13">
        <v>4018192</v>
      </c>
      <c r="H24" s="13">
        <v>2570785</v>
      </c>
      <c r="I24" s="13">
        <v>2361541</v>
      </c>
      <c r="J24" s="13">
        <v>2503764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f>SUM(Sept2020[[#This Row],[July]:[January]])</f>
        <v>22713539</v>
      </c>
      <c r="Q24" s="13">
        <f>Sept2020[[#This Row],[Amount Certified]]-Sept2020[[#This Row],[Total]]</f>
        <v>13047180</v>
      </c>
      <c r="S24" s="14"/>
      <c r="T24" s="15"/>
      <c r="U24" s="16"/>
      <c r="V24" s="16"/>
      <c r="W24" s="16"/>
    </row>
    <row r="25" spans="1:23" ht="20.100000000000001" customHeight="1" x14ac:dyDescent="0.25">
      <c r="A25" s="17" t="s">
        <v>48</v>
      </c>
      <c r="B25" s="12" t="s">
        <v>50</v>
      </c>
      <c r="C25" s="13">
        <v>15568445</v>
      </c>
      <c r="D25" s="13">
        <v>1272923</v>
      </c>
      <c r="E25" s="13">
        <v>1826075</v>
      </c>
      <c r="F25" s="13">
        <v>2502120</v>
      </c>
      <c r="G25" s="13">
        <v>1092933</v>
      </c>
      <c r="H25" s="13">
        <v>765782</v>
      </c>
      <c r="I25" s="13">
        <v>735851</v>
      </c>
      <c r="J25" s="13">
        <v>755008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f>SUM(Sept2020[[#This Row],[July]:[January]])</f>
        <v>8950692</v>
      </c>
      <c r="Q25" s="13">
        <f>Sept2020[[#This Row],[Amount Certified]]-Sept2020[[#This Row],[Total]]</f>
        <v>6617753</v>
      </c>
      <c r="S25" s="14"/>
      <c r="T25" s="15"/>
      <c r="U25" s="16"/>
      <c r="V25" s="16"/>
      <c r="W25" s="16"/>
    </row>
    <row r="26" spans="1:23" ht="20.100000000000001" customHeight="1" x14ac:dyDescent="0.25">
      <c r="A26" s="17" t="s">
        <v>24</v>
      </c>
      <c r="B26" s="17" t="s">
        <v>51</v>
      </c>
      <c r="C26" s="13">
        <v>77342979</v>
      </c>
      <c r="D26" s="13">
        <v>7888781</v>
      </c>
      <c r="E26" s="13">
        <v>11025107</v>
      </c>
      <c r="F26" s="13">
        <v>12885732</v>
      </c>
      <c r="G26" s="13">
        <v>7893141</v>
      </c>
      <c r="H26" s="13">
        <v>6496892</v>
      </c>
      <c r="I26" s="13">
        <v>4227356</v>
      </c>
      <c r="J26" s="13">
        <v>5923523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f>SUM(Sept2020[[#This Row],[July]:[January]])</f>
        <v>56340532</v>
      </c>
      <c r="Q26" s="13">
        <f>Sept2020[[#This Row],[Amount Certified]]-Sept2020[[#This Row],[Total]]</f>
        <v>21002447</v>
      </c>
      <c r="S26" s="14"/>
      <c r="T26" s="15"/>
      <c r="U26" s="16"/>
      <c r="V26" s="16"/>
      <c r="W26" s="16"/>
    </row>
    <row r="27" spans="1:23" ht="20.100000000000001" customHeight="1" x14ac:dyDescent="0.25">
      <c r="A27" s="17" t="s">
        <v>52</v>
      </c>
      <c r="B27" s="17" t="s">
        <v>53</v>
      </c>
      <c r="C27" s="13">
        <v>90424701</v>
      </c>
      <c r="D27" s="13">
        <v>7646397</v>
      </c>
      <c r="E27" s="13">
        <v>10728557</v>
      </c>
      <c r="F27" s="13">
        <v>13981921</v>
      </c>
      <c r="G27" s="13">
        <v>8499215</v>
      </c>
      <c r="H27" s="13">
        <v>7075788</v>
      </c>
      <c r="I27" s="13">
        <v>5597966</v>
      </c>
      <c r="J27" s="13">
        <v>6683036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f>SUM(Sept2020[[#This Row],[July]:[January]])</f>
        <v>60212880</v>
      </c>
      <c r="Q27" s="13">
        <f>Sept2020[[#This Row],[Amount Certified]]-Sept2020[[#This Row],[Total]]</f>
        <v>30211821</v>
      </c>
      <c r="S27" s="14"/>
      <c r="T27" s="15"/>
      <c r="U27" s="16"/>
      <c r="V27" s="16"/>
      <c r="W27" s="16"/>
    </row>
    <row r="28" spans="1:23" ht="20.100000000000001" customHeight="1" x14ac:dyDescent="0.25">
      <c r="A28" s="17" t="s">
        <v>54</v>
      </c>
      <c r="B28" s="17" t="s">
        <v>55</v>
      </c>
      <c r="C28" s="13">
        <v>31881814</v>
      </c>
      <c r="D28" s="13">
        <v>2726911</v>
      </c>
      <c r="E28" s="13">
        <v>3674783</v>
      </c>
      <c r="F28" s="13">
        <v>4616056</v>
      </c>
      <c r="G28" s="13">
        <v>2360261</v>
      </c>
      <c r="H28" s="13">
        <v>1830889</v>
      </c>
      <c r="I28" s="13">
        <v>1468037</v>
      </c>
      <c r="J28" s="13">
        <v>1735452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f>SUM(Sept2020[[#This Row],[July]:[January]])</f>
        <v>18412389</v>
      </c>
      <c r="Q28" s="13">
        <f>Sept2020[[#This Row],[Amount Certified]]-Sept2020[[#This Row],[Total]]</f>
        <v>13469425</v>
      </c>
      <c r="S28" s="14"/>
      <c r="T28" s="15"/>
      <c r="U28" s="16"/>
      <c r="V28" s="16"/>
      <c r="W28" s="16"/>
    </row>
    <row r="29" spans="1:23" ht="20.100000000000001" customHeight="1" x14ac:dyDescent="0.25">
      <c r="A29" s="17" t="s">
        <v>56</v>
      </c>
      <c r="B29" s="17" t="s">
        <v>57</v>
      </c>
      <c r="C29" s="13">
        <v>52964433</v>
      </c>
      <c r="D29" s="13">
        <v>8709709</v>
      </c>
      <c r="E29" s="13">
        <v>5307331</v>
      </c>
      <c r="F29" s="13">
        <v>8894807</v>
      </c>
      <c r="G29" s="13">
        <v>5774735</v>
      </c>
      <c r="H29" s="13">
        <v>4877690</v>
      </c>
      <c r="I29" s="13">
        <v>3071605</v>
      </c>
      <c r="J29" s="13">
        <v>4421834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f>SUM(Sept2020[[#This Row],[July]:[January]])</f>
        <v>41057711</v>
      </c>
      <c r="Q29" s="13">
        <f>Sept2020[[#This Row],[Amount Certified]]-Sept2020[[#This Row],[Total]]</f>
        <v>11906722</v>
      </c>
      <c r="S29" s="14"/>
      <c r="T29" s="15"/>
      <c r="U29" s="16"/>
      <c r="V29" s="16"/>
      <c r="W29" s="16"/>
    </row>
    <row r="30" spans="1:23" ht="20.100000000000001" customHeight="1" x14ac:dyDescent="0.25">
      <c r="A30" s="17" t="s">
        <v>58</v>
      </c>
      <c r="B30" s="17" t="s">
        <v>59</v>
      </c>
      <c r="C30" s="13">
        <v>121351444</v>
      </c>
      <c r="D30" s="13">
        <v>13270818</v>
      </c>
      <c r="E30" s="13">
        <v>13319670</v>
      </c>
      <c r="F30" s="13">
        <v>20120908</v>
      </c>
      <c r="G30" s="13">
        <v>11420672</v>
      </c>
      <c r="H30" s="13">
        <v>9347266</v>
      </c>
      <c r="I30" s="13">
        <v>6207241</v>
      </c>
      <c r="J30" s="13">
        <v>8547935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f>SUM(Sept2020[[#This Row],[July]:[January]])</f>
        <v>82234510</v>
      </c>
      <c r="Q30" s="13">
        <f>Sept2020[[#This Row],[Amount Certified]]-Sept2020[[#This Row],[Total]]</f>
        <v>39116934</v>
      </c>
      <c r="S30" s="14"/>
      <c r="T30" s="15"/>
      <c r="U30" s="16"/>
      <c r="V30" s="16"/>
      <c r="W30" s="16"/>
    </row>
    <row r="31" spans="1:23" ht="20.100000000000001" customHeight="1" x14ac:dyDescent="0.25">
      <c r="A31" s="17" t="s">
        <v>60</v>
      </c>
      <c r="B31" s="17" t="s">
        <v>61</v>
      </c>
      <c r="C31" s="13">
        <v>13505932</v>
      </c>
      <c r="D31" s="13">
        <v>1244146</v>
      </c>
      <c r="E31" s="13">
        <v>1448622</v>
      </c>
      <c r="F31" s="13">
        <v>2288464</v>
      </c>
      <c r="G31" s="13">
        <v>1380036</v>
      </c>
      <c r="H31" s="13">
        <v>1166546</v>
      </c>
      <c r="I31" s="13">
        <v>768708</v>
      </c>
      <c r="J31" s="13">
        <v>1065931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f>SUM(Sept2020[[#This Row],[July]:[January]])</f>
        <v>9362453</v>
      </c>
      <c r="Q31" s="13">
        <f>Sept2020[[#This Row],[Amount Certified]]-Sept2020[[#This Row],[Total]]</f>
        <v>4143479</v>
      </c>
      <c r="S31" s="14"/>
      <c r="T31" s="15"/>
      <c r="U31" s="16"/>
      <c r="V31" s="16"/>
      <c r="W31" s="16"/>
    </row>
    <row r="32" spans="1:23" ht="20.100000000000001" customHeight="1" x14ac:dyDescent="0.25">
      <c r="A32" s="17" t="s">
        <v>62</v>
      </c>
      <c r="B32" s="17" t="s">
        <v>63</v>
      </c>
      <c r="C32" s="13">
        <v>17677535</v>
      </c>
      <c r="D32" s="13">
        <v>2034374</v>
      </c>
      <c r="E32" s="13">
        <v>1768597</v>
      </c>
      <c r="F32" s="13">
        <v>3082306</v>
      </c>
      <c r="G32" s="13">
        <v>2049297</v>
      </c>
      <c r="H32" s="13">
        <v>1784323</v>
      </c>
      <c r="I32" s="13">
        <v>1127192</v>
      </c>
      <c r="J32" s="13">
        <v>1618804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f>SUM(Sept2020[[#This Row],[July]:[January]])</f>
        <v>13464893</v>
      </c>
      <c r="Q32" s="13">
        <f>Sept2020[[#This Row],[Amount Certified]]-Sept2020[[#This Row],[Total]]</f>
        <v>4212642</v>
      </c>
      <c r="S32" s="14"/>
      <c r="T32" s="15"/>
      <c r="U32" s="16"/>
      <c r="V32" s="16"/>
      <c r="W32" s="16"/>
    </row>
    <row r="33" spans="1:23" ht="20.100000000000001" customHeight="1" x14ac:dyDescent="0.25">
      <c r="A33" s="17" t="s">
        <v>24</v>
      </c>
      <c r="B33" s="17" t="s">
        <v>64</v>
      </c>
      <c r="C33" s="13">
        <v>100870758</v>
      </c>
      <c r="D33" s="13">
        <v>10181921</v>
      </c>
      <c r="E33" s="13">
        <v>13912404</v>
      </c>
      <c r="F33" s="13">
        <v>16884105</v>
      </c>
      <c r="G33" s="13">
        <v>10227333</v>
      </c>
      <c r="H33" s="13">
        <v>8312800</v>
      </c>
      <c r="I33" s="13">
        <v>5326043</v>
      </c>
      <c r="J33" s="13">
        <v>7556842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f>SUM(Sept2020[[#This Row],[July]:[January]])</f>
        <v>72401448</v>
      </c>
      <c r="Q33" s="13">
        <f>Sept2020[[#This Row],[Amount Certified]]-Sept2020[[#This Row],[Total]]</f>
        <v>28469310</v>
      </c>
      <c r="S33" s="14"/>
      <c r="T33" s="15"/>
      <c r="U33" s="16"/>
      <c r="V33" s="16"/>
      <c r="W33" s="16"/>
    </row>
    <row r="34" spans="1:23" ht="20.100000000000001" customHeight="1" x14ac:dyDescent="0.25">
      <c r="A34" s="17" t="s">
        <v>24</v>
      </c>
      <c r="B34" s="17" t="s">
        <v>65</v>
      </c>
      <c r="C34" s="13">
        <v>432101441</v>
      </c>
      <c r="D34" s="13">
        <v>38823326</v>
      </c>
      <c r="E34" s="13">
        <v>49296928</v>
      </c>
      <c r="F34" s="13">
        <v>69700541</v>
      </c>
      <c r="G34" s="13">
        <v>38684929</v>
      </c>
      <c r="H34" s="13">
        <v>30471732</v>
      </c>
      <c r="I34" s="13">
        <v>21100890</v>
      </c>
      <c r="J34" s="13">
        <v>28079769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f>SUM(Sept2020[[#This Row],[July]:[January]])</f>
        <v>276158115</v>
      </c>
      <c r="Q34" s="13">
        <f>Sept2020[[#This Row],[Amount Certified]]-Sept2020[[#This Row],[Total]]</f>
        <v>155943326</v>
      </c>
      <c r="S34" s="14"/>
      <c r="T34" s="15"/>
      <c r="U34" s="16"/>
      <c r="V34" s="16"/>
      <c r="W34" s="16"/>
    </row>
    <row r="35" spans="1:23" ht="20.100000000000001" customHeight="1" x14ac:dyDescent="0.25">
      <c r="A35" s="18" t="s">
        <v>66</v>
      </c>
      <c r="B35" s="17" t="s">
        <v>67</v>
      </c>
      <c r="C35" s="13">
        <v>246800750</v>
      </c>
      <c r="D35" s="13">
        <v>24365271</v>
      </c>
      <c r="E35" s="13">
        <v>27485290</v>
      </c>
      <c r="F35" s="13">
        <v>41780196</v>
      </c>
      <c r="G35" s="13">
        <v>25166192</v>
      </c>
      <c r="H35" s="13">
        <v>20339057</v>
      </c>
      <c r="I35" s="13">
        <v>13270742</v>
      </c>
      <c r="J35" s="13">
        <v>18542771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f>SUM(Sept2020[[#This Row],[July]:[January]])</f>
        <v>170949519</v>
      </c>
      <c r="Q35" s="13">
        <f>Sept2020[[#This Row],[Amount Certified]]-Sept2020[[#This Row],[Total]]</f>
        <v>75851231</v>
      </c>
      <c r="S35" s="14"/>
      <c r="T35" s="15"/>
      <c r="U35" s="16"/>
      <c r="V35" s="16"/>
      <c r="W35" s="16"/>
    </row>
    <row r="36" spans="1:23" ht="20.100000000000001" customHeight="1" x14ac:dyDescent="0.25">
      <c r="A36" s="17" t="s">
        <v>68</v>
      </c>
      <c r="B36" s="17" t="s">
        <v>69</v>
      </c>
      <c r="C36" s="13">
        <v>7287038</v>
      </c>
      <c r="D36" s="13">
        <v>755371</v>
      </c>
      <c r="E36" s="13">
        <v>876678</v>
      </c>
      <c r="F36" s="13">
        <v>614703</v>
      </c>
      <c r="G36" s="13">
        <v>813044</v>
      </c>
      <c r="H36" s="13">
        <v>605154</v>
      </c>
      <c r="I36" s="13">
        <v>589005</v>
      </c>
      <c r="J36" s="13">
        <v>598559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f>SUM(Sept2020[[#This Row],[July]:[January]])</f>
        <v>4852514</v>
      </c>
      <c r="Q36" s="13">
        <f>Sept2020[[#This Row],[Amount Certified]]-Sept2020[[#This Row],[Total]]</f>
        <v>2434524</v>
      </c>
      <c r="S36" s="14"/>
      <c r="T36" s="15"/>
      <c r="U36" s="16"/>
      <c r="V36" s="16"/>
      <c r="W36" s="16"/>
    </row>
    <row r="37" spans="1:23" ht="20.100000000000001" customHeight="1" x14ac:dyDescent="0.25">
      <c r="A37" s="17" t="s">
        <v>70</v>
      </c>
      <c r="B37" s="17" t="s">
        <v>71</v>
      </c>
      <c r="C37" s="13">
        <v>17823656</v>
      </c>
      <c r="D37" s="13">
        <v>1674525</v>
      </c>
      <c r="E37" s="13">
        <v>2124676</v>
      </c>
      <c r="F37" s="13">
        <v>2811177</v>
      </c>
      <c r="G37" s="13">
        <v>1609551</v>
      </c>
      <c r="H37" s="13">
        <v>1355483</v>
      </c>
      <c r="I37" s="13">
        <v>998248</v>
      </c>
      <c r="J37" s="13">
        <v>1263666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f>SUM(Sept2020[[#This Row],[July]:[January]])</f>
        <v>11837326</v>
      </c>
      <c r="Q37" s="13">
        <f>Sept2020[[#This Row],[Amount Certified]]-Sept2020[[#This Row],[Total]]</f>
        <v>5986330</v>
      </c>
      <c r="S37" s="14"/>
      <c r="T37" s="15"/>
      <c r="U37" s="16"/>
      <c r="V37" s="16"/>
      <c r="W37" s="16"/>
    </row>
    <row r="38" spans="1:23" ht="20.100000000000001" customHeight="1" x14ac:dyDescent="0.25">
      <c r="A38" s="17" t="s">
        <v>72</v>
      </c>
      <c r="B38" s="17" t="s">
        <v>73</v>
      </c>
      <c r="C38" s="13">
        <v>60598934</v>
      </c>
      <c r="D38" s="13">
        <v>8095096</v>
      </c>
      <c r="E38" s="13">
        <v>6281374</v>
      </c>
      <c r="F38" s="13">
        <v>9894902</v>
      </c>
      <c r="G38" s="13">
        <v>6328738</v>
      </c>
      <c r="H38" s="13">
        <v>5275860</v>
      </c>
      <c r="I38" s="13">
        <v>3466020</v>
      </c>
      <c r="J38" s="13">
        <v>4817900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f>SUM(Sept2020[[#This Row],[July]:[January]])</f>
        <v>44159890</v>
      </c>
      <c r="Q38" s="13">
        <f>Sept2020[[#This Row],[Amount Certified]]-Sept2020[[#This Row],[Total]]</f>
        <v>16439044</v>
      </c>
      <c r="S38" s="14"/>
      <c r="T38" s="15"/>
      <c r="U38" s="16"/>
      <c r="V38" s="16"/>
      <c r="W38" s="16"/>
    </row>
    <row r="39" spans="1:23" ht="20.100000000000001" customHeight="1" x14ac:dyDescent="0.25">
      <c r="A39" s="17" t="s">
        <v>52</v>
      </c>
      <c r="B39" s="17" t="s">
        <v>74</v>
      </c>
      <c r="C39" s="13">
        <v>14908156</v>
      </c>
      <c r="D39" s="13">
        <v>2085548</v>
      </c>
      <c r="E39" s="13">
        <v>1845453</v>
      </c>
      <c r="F39" s="13">
        <v>1077919</v>
      </c>
      <c r="G39" s="13">
        <v>1687794</v>
      </c>
      <c r="H39" s="13">
        <v>1072161</v>
      </c>
      <c r="I39" s="13">
        <v>1055476</v>
      </c>
      <c r="J39" s="13">
        <v>1061228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f>SUM(Sept2020[[#This Row],[July]:[January]])</f>
        <v>9885579</v>
      </c>
      <c r="Q39" s="13">
        <f>Sept2020[[#This Row],[Amount Certified]]-Sept2020[[#This Row],[Total]]</f>
        <v>5022577</v>
      </c>
      <c r="S39" s="14"/>
      <c r="T39" s="15"/>
      <c r="U39" s="16"/>
      <c r="V39" s="16"/>
      <c r="W39" s="16"/>
    </row>
    <row r="40" spans="1:23" ht="20.100000000000001" customHeight="1" x14ac:dyDescent="0.25">
      <c r="A40" s="17" t="s">
        <v>54</v>
      </c>
      <c r="B40" s="17" t="s">
        <v>75</v>
      </c>
      <c r="C40" s="13">
        <v>20618601</v>
      </c>
      <c r="D40" s="13">
        <v>1158499</v>
      </c>
      <c r="E40" s="13">
        <v>2615851</v>
      </c>
      <c r="F40" s="13">
        <v>3257191</v>
      </c>
      <c r="G40" s="13">
        <v>1473642</v>
      </c>
      <c r="H40" s="13">
        <v>1062486</v>
      </c>
      <c r="I40" s="13">
        <v>890336</v>
      </c>
      <c r="J40" s="13">
        <v>1015424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f>SUM(Sept2020[[#This Row],[July]:[January]])</f>
        <v>11473429</v>
      </c>
      <c r="Q40" s="13">
        <f>Sept2020[[#This Row],[Amount Certified]]-Sept2020[[#This Row],[Total]]</f>
        <v>9145172</v>
      </c>
      <c r="S40" s="14"/>
      <c r="T40" s="15"/>
      <c r="U40" s="16"/>
      <c r="V40" s="16"/>
      <c r="W40" s="16"/>
    </row>
    <row r="41" spans="1:23" ht="20.100000000000001" customHeight="1" x14ac:dyDescent="0.25">
      <c r="A41" s="17" t="s">
        <v>24</v>
      </c>
      <c r="B41" s="17" t="s">
        <v>76</v>
      </c>
      <c r="C41" s="13">
        <v>141937435</v>
      </c>
      <c r="D41" s="13">
        <v>12819804</v>
      </c>
      <c r="E41" s="13">
        <v>18548914</v>
      </c>
      <c r="F41" s="13">
        <v>23590047</v>
      </c>
      <c r="G41" s="13">
        <v>13691396</v>
      </c>
      <c r="H41" s="13">
        <v>10752277</v>
      </c>
      <c r="I41" s="13">
        <v>6824351</v>
      </c>
      <c r="J41" s="13">
        <v>9757169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f>SUM(Sept2020[[#This Row],[July]:[January]])</f>
        <v>95983958</v>
      </c>
      <c r="Q41" s="13">
        <f>Sept2020[[#This Row],[Amount Certified]]-Sept2020[[#This Row],[Total]]</f>
        <v>45953477</v>
      </c>
      <c r="S41" s="14"/>
      <c r="T41" s="15"/>
      <c r="U41" s="16"/>
      <c r="V41" s="16"/>
      <c r="W41" s="16"/>
    </row>
    <row r="42" spans="1:23" ht="20.100000000000001" customHeight="1" x14ac:dyDescent="0.25">
      <c r="A42" s="19" t="s">
        <v>43</v>
      </c>
      <c r="B42" s="17" t="s">
        <v>77</v>
      </c>
      <c r="C42" s="13">
        <v>59933929</v>
      </c>
      <c r="D42" s="13">
        <v>5466206</v>
      </c>
      <c r="E42" s="13">
        <v>6672559</v>
      </c>
      <c r="F42" s="13">
        <v>9502717</v>
      </c>
      <c r="G42" s="13">
        <v>5473207</v>
      </c>
      <c r="H42" s="13">
        <v>4424133</v>
      </c>
      <c r="I42" s="13">
        <v>3105054</v>
      </c>
      <c r="J42" s="13">
        <v>4086692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f>SUM(Sept2020[[#This Row],[July]:[January]])</f>
        <v>38730568</v>
      </c>
      <c r="Q42" s="13">
        <f>Sept2020[[#This Row],[Amount Certified]]-Sept2020[[#This Row],[Total]]</f>
        <v>21203361</v>
      </c>
      <c r="S42" s="14"/>
      <c r="T42" s="15"/>
      <c r="U42" s="16"/>
      <c r="V42" s="16"/>
      <c r="W42" s="16"/>
    </row>
    <row r="43" spans="1:23" ht="20.100000000000001" customHeight="1" x14ac:dyDescent="0.25">
      <c r="A43" s="17" t="s">
        <v>78</v>
      </c>
      <c r="B43" s="17" t="s">
        <v>79</v>
      </c>
      <c r="C43" s="13">
        <v>7717006</v>
      </c>
      <c r="D43" s="13">
        <v>940334</v>
      </c>
      <c r="E43" s="13">
        <v>954459</v>
      </c>
      <c r="F43" s="13">
        <v>602737</v>
      </c>
      <c r="G43" s="13">
        <v>879846</v>
      </c>
      <c r="H43" s="13">
        <v>589441</v>
      </c>
      <c r="I43" s="13">
        <v>567775</v>
      </c>
      <c r="J43" s="13">
        <v>581064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f>SUM(Sept2020[[#This Row],[July]:[January]])</f>
        <v>5115656</v>
      </c>
      <c r="Q43" s="13">
        <f>Sept2020[[#This Row],[Amount Certified]]-Sept2020[[#This Row],[Total]]</f>
        <v>2601350</v>
      </c>
      <c r="S43" s="14"/>
      <c r="T43" s="15"/>
      <c r="U43" s="16"/>
      <c r="V43" s="16"/>
      <c r="W43" s="16"/>
    </row>
    <row r="44" spans="1:23" ht="20.100000000000001" customHeight="1" x14ac:dyDescent="0.25">
      <c r="A44" s="17" t="s">
        <v>37</v>
      </c>
      <c r="B44" s="17" t="s">
        <v>80</v>
      </c>
      <c r="C44" s="13">
        <v>113989694</v>
      </c>
      <c r="D44" s="13">
        <v>9197939</v>
      </c>
      <c r="E44" s="13">
        <v>25202057</v>
      </c>
      <c r="F44" s="13">
        <v>5156553</v>
      </c>
      <c r="G44" s="13">
        <v>8464655</v>
      </c>
      <c r="H44" s="13">
        <v>6116124</v>
      </c>
      <c r="I44" s="13">
        <v>4683381</v>
      </c>
      <c r="J44" s="13">
        <v>5741139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f>SUM(Sept2020[[#This Row],[July]:[January]])</f>
        <v>64561848</v>
      </c>
      <c r="Q44" s="13">
        <f>Sept2020[[#This Row],[Amount Certified]]-Sept2020[[#This Row],[Total]]</f>
        <v>49427846</v>
      </c>
      <c r="S44" s="14"/>
      <c r="T44" s="15"/>
      <c r="U44" s="16"/>
      <c r="V44" s="16"/>
      <c r="W44" s="16"/>
    </row>
    <row r="45" spans="1:23" ht="20.100000000000001" customHeight="1" x14ac:dyDescent="0.25">
      <c r="A45" s="12" t="s">
        <v>33</v>
      </c>
      <c r="B45" s="17" t="s">
        <v>81</v>
      </c>
      <c r="C45" s="13">
        <v>26853276</v>
      </c>
      <c r="D45" s="13">
        <v>1638587</v>
      </c>
      <c r="E45" s="13">
        <v>3386159</v>
      </c>
      <c r="F45" s="13">
        <v>4399824</v>
      </c>
      <c r="G45" s="13">
        <v>2062866</v>
      </c>
      <c r="H45" s="13">
        <v>1529398</v>
      </c>
      <c r="I45" s="13">
        <v>1152827</v>
      </c>
      <c r="J45" s="13">
        <v>1430835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f>SUM(Sept2020[[#This Row],[July]:[January]])</f>
        <v>15600496</v>
      </c>
      <c r="Q45" s="13">
        <f>Sept2020[[#This Row],[Amount Certified]]-Sept2020[[#This Row],[Total]]</f>
        <v>11252780</v>
      </c>
    </row>
    <row r="46" spans="1:23" ht="20.100000000000001" customHeight="1" x14ac:dyDescent="0.25">
      <c r="A46" s="12" t="s">
        <v>43</v>
      </c>
      <c r="B46" s="17" t="s">
        <v>82</v>
      </c>
      <c r="C46" s="13">
        <v>20287889</v>
      </c>
      <c r="D46" s="13">
        <v>2272268</v>
      </c>
      <c r="E46" s="13">
        <v>2070328</v>
      </c>
      <c r="F46" s="13">
        <v>3635458</v>
      </c>
      <c r="G46" s="13">
        <v>2389210</v>
      </c>
      <c r="H46" s="13">
        <v>2069575</v>
      </c>
      <c r="I46" s="13">
        <v>1294267</v>
      </c>
      <c r="J46" s="13">
        <v>1874656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f>SUM(Sept2020[[#This Row],[July]:[January]])</f>
        <v>15605762</v>
      </c>
      <c r="Q46" s="13">
        <f>Sept2020[[#This Row],[Amount Certified]]-Sept2020[[#This Row],[Total]]</f>
        <v>4682127</v>
      </c>
    </row>
    <row r="47" spans="1:23" ht="20.100000000000001" customHeight="1" x14ac:dyDescent="0.25">
      <c r="A47" s="12" t="s">
        <v>52</v>
      </c>
      <c r="B47" s="17" t="s">
        <v>83</v>
      </c>
      <c r="C47" s="13">
        <v>31256847</v>
      </c>
      <c r="D47" s="13">
        <v>3214571</v>
      </c>
      <c r="E47" s="13">
        <v>5265227</v>
      </c>
      <c r="F47" s="13">
        <v>7579051</v>
      </c>
      <c r="G47" s="13">
        <v>2819084</v>
      </c>
      <c r="H47" s="13">
        <v>1713794</v>
      </c>
      <c r="I47" s="13">
        <v>1585641</v>
      </c>
      <c r="J47" s="13">
        <v>1670658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f>SUM(Sept2020[[#This Row],[July]:[January]])</f>
        <v>23848026</v>
      </c>
      <c r="Q47" s="13">
        <f>Sept2020[[#This Row],[Amount Certified]]-Sept2020[[#This Row],[Total]]</f>
        <v>7408821</v>
      </c>
    </row>
    <row r="48" spans="1:23" ht="20.100000000000001" customHeight="1" x14ac:dyDescent="0.25">
      <c r="A48" s="12" t="s">
        <v>24</v>
      </c>
      <c r="B48" s="17" t="s">
        <v>84</v>
      </c>
      <c r="C48" s="13">
        <v>112465967</v>
      </c>
      <c r="D48" s="13">
        <v>11176066</v>
      </c>
      <c r="E48" s="13">
        <v>17597290</v>
      </c>
      <c r="F48" s="13">
        <v>18244478</v>
      </c>
      <c r="G48" s="13">
        <v>10694824</v>
      </c>
      <c r="H48" s="13">
        <v>8491716</v>
      </c>
      <c r="I48" s="13">
        <v>5396296</v>
      </c>
      <c r="J48" s="13">
        <v>7707450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f>SUM(Sept2020[[#This Row],[July]:[January]])</f>
        <v>79308120</v>
      </c>
      <c r="Q48" s="13">
        <f>Sept2020[[#This Row],[Amount Certified]]-Sept2020[[#This Row],[Total]]</f>
        <v>33157847</v>
      </c>
    </row>
    <row r="49" spans="1:17" ht="20.100000000000001" customHeight="1" x14ac:dyDescent="0.25">
      <c r="A49" s="12" t="s">
        <v>33</v>
      </c>
      <c r="B49" s="17" t="s">
        <v>85</v>
      </c>
      <c r="C49" s="13">
        <v>84950510</v>
      </c>
      <c r="D49" s="13">
        <v>7744168</v>
      </c>
      <c r="E49" s="13">
        <v>7654703</v>
      </c>
      <c r="F49" s="13">
        <v>13417370</v>
      </c>
      <c r="G49" s="13">
        <v>7525445</v>
      </c>
      <c r="H49" s="13">
        <v>6138657</v>
      </c>
      <c r="I49" s="13">
        <v>4550510</v>
      </c>
      <c r="J49" s="13">
        <v>5731902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f>SUM(Sept2020[[#This Row],[July]:[January]])</f>
        <v>52762755</v>
      </c>
      <c r="Q49" s="13">
        <f>Sept2020[[#This Row],[Amount Certified]]-Sept2020[[#This Row],[Total]]</f>
        <v>32187755</v>
      </c>
    </row>
    <row r="50" spans="1:17" ht="20.100000000000001" customHeight="1" x14ac:dyDescent="0.25">
      <c r="A50" s="12" t="s">
        <v>37</v>
      </c>
      <c r="B50" s="17" t="s">
        <v>86</v>
      </c>
      <c r="C50" s="13">
        <v>125791426</v>
      </c>
      <c r="D50" s="13">
        <v>8750185</v>
      </c>
      <c r="E50" s="13">
        <v>4355163</v>
      </c>
      <c r="F50" s="13">
        <v>31711646</v>
      </c>
      <c r="G50" s="13">
        <v>10979487</v>
      </c>
      <c r="H50" s="13">
        <v>9055290</v>
      </c>
      <c r="I50" s="13">
        <v>7509406</v>
      </c>
      <c r="J50" s="13">
        <v>8615718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f>SUM(Sept2020[[#This Row],[July]:[January]])</f>
        <v>80976895</v>
      </c>
      <c r="Q50" s="13">
        <f>Sept2020[[#This Row],[Amount Certified]]-Sept2020[[#This Row],[Total]]</f>
        <v>44814531</v>
      </c>
    </row>
    <row r="51" spans="1:17" ht="20.100000000000001" customHeight="1" x14ac:dyDescent="0.25">
      <c r="A51" s="12" t="s">
        <v>87</v>
      </c>
      <c r="B51" s="17" t="s">
        <v>88</v>
      </c>
      <c r="C51" s="13">
        <v>25540765</v>
      </c>
      <c r="D51" s="13">
        <v>2580079</v>
      </c>
      <c r="E51" s="13">
        <v>2829607</v>
      </c>
      <c r="F51" s="13">
        <v>4262642</v>
      </c>
      <c r="G51" s="13">
        <v>2640196</v>
      </c>
      <c r="H51" s="13">
        <v>2258148</v>
      </c>
      <c r="I51" s="13">
        <v>1572843</v>
      </c>
      <c r="J51" s="13">
        <v>2083080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f>SUM(Sept2020[[#This Row],[July]:[January]])</f>
        <v>18226595</v>
      </c>
      <c r="Q51" s="13">
        <f>Sept2020[[#This Row],[Amount Certified]]-Sept2020[[#This Row],[Total]]</f>
        <v>7314170</v>
      </c>
    </row>
    <row r="52" spans="1:17" ht="20.100000000000001" customHeight="1" x14ac:dyDescent="0.25">
      <c r="A52" s="12" t="s">
        <v>24</v>
      </c>
      <c r="B52" s="17" t="s">
        <v>89</v>
      </c>
      <c r="C52" s="13">
        <v>83206488</v>
      </c>
      <c r="D52" s="13">
        <v>10579128</v>
      </c>
      <c r="E52" s="13">
        <v>8510239</v>
      </c>
      <c r="F52" s="13">
        <v>14355829</v>
      </c>
      <c r="G52" s="13">
        <v>9445989</v>
      </c>
      <c r="H52" s="13">
        <v>7914499</v>
      </c>
      <c r="I52" s="13">
        <v>4886248</v>
      </c>
      <c r="J52" s="13">
        <v>7151563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f>SUM(Sept2020[[#This Row],[July]:[January]])</f>
        <v>62843495</v>
      </c>
      <c r="Q52" s="13">
        <f>Sept2020[[#This Row],[Amount Certified]]-Sept2020[[#This Row],[Total]]</f>
        <v>20362993</v>
      </c>
    </row>
    <row r="53" spans="1:17" ht="20.100000000000001" customHeight="1" x14ac:dyDescent="0.25">
      <c r="A53" s="12" t="s">
        <v>43</v>
      </c>
      <c r="B53" s="17" t="s">
        <v>90</v>
      </c>
      <c r="C53" s="13">
        <v>170716742</v>
      </c>
      <c r="D53" s="13">
        <v>19782164</v>
      </c>
      <c r="E53" s="13">
        <v>18749840</v>
      </c>
      <c r="F53" s="13">
        <v>28986496</v>
      </c>
      <c r="G53" s="13">
        <v>18208039</v>
      </c>
      <c r="H53" s="13">
        <v>15146685</v>
      </c>
      <c r="I53" s="13">
        <v>10054556</v>
      </c>
      <c r="J53" s="13">
        <v>13843677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f>SUM(Sept2020[[#This Row],[July]:[January]])</f>
        <v>124771457</v>
      </c>
      <c r="Q53" s="13">
        <f>Sept2020[[#This Row],[Amount Certified]]-Sept2020[[#This Row],[Total]]</f>
        <v>45945285</v>
      </c>
    </row>
    <row r="54" spans="1:17" ht="20.100000000000001" customHeight="1" x14ac:dyDescent="0.25">
      <c r="A54" s="12" t="s">
        <v>26</v>
      </c>
      <c r="B54" s="17" t="s">
        <v>91</v>
      </c>
      <c r="C54" s="13">
        <v>87988024</v>
      </c>
      <c r="D54" s="13">
        <v>8431284</v>
      </c>
      <c r="E54" s="13">
        <v>9445095</v>
      </c>
      <c r="F54" s="13">
        <v>13929996</v>
      </c>
      <c r="G54" s="13">
        <v>8581850</v>
      </c>
      <c r="H54" s="13">
        <v>7131032</v>
      </c>
      <c r="I54" s="13">
        <v>4985026</v>
      </c>
      <c r="J54" s="13">
        <v>6585170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f>SUM(Sept2020[[#This Row],[July]:[January]])</f>
        <v>59089453</v>
      </c>
      <c r="Q54" s="13">
        <f>Sept2020[[#This Row],[Amount Certified]]-Sept2020[[#This Row],[Total]]</f>
        <v>28898571</v>
      </c>
    </row>
    <row r="55" spans="1:17" ht="20.100000000000001" customHeight="1" x14ac:dyDescent="0.25">
      <c r="A55" s="12" t="s">
        <v>52</v>
      </c>
      <c r="B55" s="17" t="s">
        <v>92</v>
      </c>
      <c r="C55" s="13">
        <v>143312105</v>
      </c>
      <c r="D55" s="13">
        <v>8324160</v>
      </c>
      <c r="E55" s="13">
        <v>17704019</v>
      </c>
      <c r="F55" s="13">
        <v>22648100</v>
      </c>
      <c r="G55" s="13">
        <v>10987128</v>
      </c>
      <c r="H55" s="13">
        <v>8094523</v>
      </c>
      <c r="I55" s="13">
        <v>6123918</v>
      </c>
      <c r="J55" s="13">
        <v>7580533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f>SUM(Sept2020[[#This Row],[July]:[January]])</f>
        <v>81462381</v>
      </c>
      <c r="Q55" s="13">
        <f>Sept2020[[#This Row],[Amount Certified]]-Sept2020[[#This Row],[Total]]</f>
        <v>61849724</v>
      </c>
    </row>
    <row r="56" spans="1:17" ht="20.100000000000001" customHeight="1" x14ac:dyDescent="0.25">
      <c r="A56" s="12" t="s">
        <v>93</v>
      </c>
      <c r="B56" s="17" t="s">
        <v>94</v>
      </c>
      <c r="C56" s="13">
        <v>104668153</v>
      </c>
      <c r="D56" s="13">
        <v>9736114</v>
      </c>
      <c r="E56" s="13">
        <v>11609832</v>
      </c>
      <c r="F56" s="13">
        <v>17676703</v>
      </c>
      <c r="G56" s="13">
        <v>10704393</v>
      </c>
      <c r="H56" s="13">
        <v>8627878</v>
      </c>
      <c r="I56" s="13">
        <v>5656540</v>
      </c>
      <c r="J56" s="13">
        <v>7873871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f>SUM(Sept2020[[#This Row],[July]:[January]])</f>
        <v>71885331</v>
      </c>
      <c r="Q56" s="13">
        <f>Sept2020[[#This Row],[Amount Certified]]-Sept2020[[#This Row],[Total]]</f>
        <v>32782822</v>
      </c>
    </row>
    <row r="57" spans="1:17" ht="20.100000000000001" customHeight="1" x14ac:dyDescent="0.25">
      <c r="A57" s="12" t="s">
        <v>95</v>
      </c>
      <c r="B57" s="17" t="s">
        <v>96</v>
      </c>
      <c r="C57" s="13">
        <v>61337855</v>
      </c>
      <c r="D57" s="13">
        <v>5180941</v>
      </c>
      <c r="E57" s="13">
        <v>7242887</v>
      </c>
      <c r="F57" s="13">
        <v>10163851</v>
      </c>
      <c r="G57" s="13">
        <v>5353826</v>
      </c>
      <c r="H57" s="13">
        <v>4194703</v>
      </c>
      <c r="I57" s="13">
        <v>2914478</v>
      </c>
      <c r="J57" s="13">
        <v>3865377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f>SUM(Sept2020[[#This Row],[July]:[January]])</f>
        <v>38916063</v>
      </c>
      <c r="Q57" s="13">
        <f>Sept2020[[#This Row],[Amount Certified]]-Sept2020[[#This Row],[Total]]</f>
        <v>22421792</v>
      </c>
    </row>
    <row r="58" spans="1:17" ht="20.100000000000001" customHeight="1" x14ac:dyDescent="0.25">
      <c r="A58" s="12" t="s">
        <v>48</v>
      </c>
      <c r="B58" s="17" t="s">
        <v>97</v>
      </c>
      <c r="C58" s="13">
        <v>19542916</v>
      </c>
      <c r="D58" s="13">
        <v>2893186</v>
      </c>
      <c r="E58" s="13">
        <v>2421449</v>
      </c>
      <c r="F58" s="13">
        <v>1551333</v>
      </c>
      <c r="G58" s="13">
        <v>2265599</v>
      </c>
      <c r="H58" s="13">
        <v>1520778</v>
      </c>
      <c r="I58" s="13">
        <v>1469037</v>
      </c>
      <c r="J58" s="13">
        <v>1499593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f>SUM(Sept2020[[#This Row],[July]:[January]])</f>
        <v>13620975</v>
      </c>
      <c r="Q58" s="13">
        <f>Sept2020[[#This Row],[Amount Certified]]-Sept2020[[#This Row],[Total]]</f>
        <v>5921941</v>
      </c>
    </row>
    <row r="59" spans="1:17" ht="20.100000000000001" customHeight="1" x14ac:dyDescent="0.25">
      <c r="A59" s="12" t="s">
        <v>98</v>
      </c>
      <c r="B59" s="17" t="s">
        <v>99</v>
      </c>
      <c r="C59" s="13">
        <v>10113022</v>
      </c>
      <c r="D59" s="13">
        <v>1531276</v>
      </c>
      <c r="E59" s="13">
        <v>1031947</v>
      </c>
      <c r="F59" s="13">
        <v>767130</v>
      </c>
      <c r="G59" s="13">
        <v>1203159</v>
      </c>
      <c r="H59" s="13">
        <v>757043</v>
      </c>
      <c r="I59" s="13">
        <v>737271</v>
      </c>
      <c r="J59" s="13">
        <v>747369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f>SUM(Sept2020[[#This Row],[July]:[January]])</f>
        <v>6775195</v>
      </c>
      <c r="Q59" s="13">
        <f>Sept2020[[#This Row],[Amount Certified]]-Sept2020[[#This Row],[Total]]</f>
        <v>3337827</v>
      </c>
    </row>
    <row r="60" spans="1:17" ht="20.100000000000001" customHeight="1" x14ac:dyDescent="0.25">
      <c r="A60" s="12" t="s">
        <v>100</v>
      </c>
      <c r="B60" s="17" t="s">
        <v>101</v>
      </c>
      <c r="C60" s="13">
        <v>22680815</v>
      </c>
      <c r="D60" s="13">
        <v>2903699</v>
      </c>
      <c r="E60" s="13">
        <v>2855981</v>
      </c>
      <c r="F60" s="13">
        <v>1727260</v>
      </c>
      <c r="G60" s="13">
        <v>2620186</v>
      </c>
      <c r="H60" s="13">
        <v>1700317</v>
      </c>
      <c r="I60" s="13">
        <v>1650671</v>
      </c>
      <c r="J60" s="13">
        <v>1677614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f>SUM(Sept2020[[#This Row],[July]:[January]])</f>
        <v>15135728</v>
      </c>
      <c r="Q60" s="13">
        <f>Sept2020[[#This Row],[Amount Certified]]-Sept2020[[#This Row],[Total]]</f>
        <v>7545087</v>
      </c>
    </row>
    <row r="61" spans="1:17" ht="20.100000000000001" customHeight="1" x14ac:dyDescent="0.25">
      <c r="A61" s="12" t="s">
        <v>22</v>
      </c>
      <c r="B61" s="17" t="s">
        <v>102</v>
      </c>
      <c r="C61" s="13">
        <v>52823426</v>
      </c>
      <c r="D61" s="13">
        <v>3963762</v>
      </c>
      <c r="E61" s="13">
        <v>6723726</v>
      </c>
      <c r="F61" s="13">
        <v>8579982</v>
      </c>
      <c r="G61" s="13">
        <v>4821859</v>
      </c>
      <c r="H61" s="13">
        <v>3875762</v>
      </c>
      <c r="I61" s="13">
        <v>3096930</v>
      </c>
      <c r="J61" s="13">
        <v>3662862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f>SUM(Sept2020[[#This Row],[July]:[January]])</f>
        <v>34724883</v>
      </c>
      <c r="Q61" s="13">
        <f>Sept2020[[#This Row],[Amount Certified]]-Sept2020[[#This Row],[Total]]</f>
        <v>18098543</v>
      </c>
    </row>
    <row r="62" spans="1:17" ht="20.100000000000001" customHeight="1" x14ac:dyDescent="0.25">
      <c r="A62" s="12" t="s">
        <v>24</v>
      </c>
      <c r="B62" s="17" t="s">
        <v>103</v>
      </c>
      <c r="C62" s="13">
        <v>71764668</v>
      </c>
      <c r="D62" s="13">
        <v>5670975</v>
      </c>
      <c r="E62" s="13">
        <v>10633900</v>
      </c>
      <c r="F62" s="13">
        <v>12089704</v>
      </c>
      <c r="G62" s="13">
        <v>6981038</v>
      </c>
      <c r="H62" s="13">
        <v>5516838</v>
      </c>
      <c r="I62" s="13">
        <v>3581786</v>
      </c>
      <c r="J62" s="13">
        <v>5024122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f>SUM(Sept2020[[#This Row],[July]:[January]])</f>
        <v>49498363</v>
      </c>
      <c r="Q62" s="13">
        <f>Sept2020[[#This Row],[Amount Certified]]-Sept2020[[#This Row],[Total]]</f>
        <v>22266305</v>
      </c>
    </row>
    <row r="63" spans="1:17" ht="20.100000000000001" customHeight="1" x14ac:dyDescent="0.25">
      <c r="A63" s="12" t="s">
        <v>24</v>
      </c>
      <c r="B63" s="17" t="s">
        <v>104</v>
      </c>
      <c r="C63" s="13">
        <v>105048003</v>
      </c>
      <c r="D63" s="13">
        <v>9462519</v>
      </c>
      <c r="E63" s="13">
        <v>16177596</v>
      </c>
      <c r="F63" s="13">
        <v>17220683</v>
      </c>
      <c r="G63" s="13">
        <v>10045701</v>
      </c>
      <c r="H63" s="13">
        <v>8090983</v>
      </c>
      <c r="I63" s="13">
        <v>5118997</v>
      </c>
      <c r="J63" s="13">
        <v>7338526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f>SUM(Sept2020[[#This Row],[July]:[January]])</f>
        <v>73455005</v>
      </c>
      <c r="Q63" s="13">
        <f>Sept2020[[#This Row],[Amount Certified]]-Sept2020[[#This Row],[Total]]</f>
        <v>31592998</v>
      </c>
    </row>
    <row r="64" spans="1:17" ht="20.100000000000001" customHeight="1" x14ac:dyDescent="0.25">
      <c r="A64" s="12" t="s">
        <v>105</v>
      </c>
      <c r="B64" s="17" t="s">
        <v>106</v>
      </c>
      <c r="C64" s="13">
        <v>64459330</v>
      </c>
      <c r="D64" s="13">
        <v>8530087</v>
      </c>
      <c r="E64" s="13">
        <v>6749143</v>
      </c>
      <c r="F64" s="13">
        <v>10817207</v>
      </c>
      <c r="G64" s="13">
        <v>6749699</v>
      </c>
      <c r="H64" s="13">
        <v>5634287</v>
      </c>
      <c r="I64" s="13">
        <v>3629648</v>
      </c>
      <c r="J64" s="13">
        <v>5126645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f>SUM(Sept2020[[#This Row],[July]:[January]])</f>
        <v>47236716</v>
      </c>
      <c r="Q64" s="13">
        <f>Sept2020[[#This Row],[Amount Certified]]-Sept2020[[#This Row],[Total]]</f>
        <v>17222614</v>
      </c>
    </row>
    <row r="65" spans="1:19" ht="20.100000000000001" customHeight="1" x14ac:dyDescent="0.25">
      <c r="A65" s="12" t="s">
        <v>107</v>
      </c>
      <c r="B65" s="17" t="s">
        <v>108</v>
      </c>
      <c r="C65" s="13">
        <v>38854300</v>
      </c>
      <c r="D65" s="13">
        <v>4841703</v>
      </c>
      <c r="E65" s="13">
        <v>4234037</v>
      </c>
      <c r="F65" s="13">
        <v>6290513</v>
      </c>
      <c r="G65" s="13">
        <v>3814500</v>
      </c>
      <c r="H65" s="13">
        <v>3164415</v>
      </c>
      <c r="I65" s="13">
        <v>2173944</v>
      </c>
      <c r="J65" s="13">
        <v>2911001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f>SUM(Sept2020[[#This Row],[July]:[January]])</f>
        <v>27430113</v>
      </c>
      <c r="Q65" s="13">
        <f>Sept2020[[#This Row],[Amount Certified]]-Sept2020[[#This Row],[Total]]</f>
        <v>11424187</v>
      </c>
    </row>
    <row r="66" spans="1:19" ht="20.100000000000001" customHeight="1" x14ac:dyDescent="0.25">
      <c r="A66" s="12" t="s">
        <v>109</v>
      </c>
      <c r="B66" s="17" t="s">
        <v>110</v>
      </c>
      <c r="C66" s="13">
        <v>18945812</v>
      </c>
      <c r="D66" s="13">
        <v>3018309</v>
      </c>
      <c r="E66" s="13">
        <v>2323071</v>
      </c>
      <c r="F66" s="13">
        <v>1365027</v>
      </c>
      <c r="G66" s="13">
        <v>2122253</v>
      </c>
      <c r="H66" s="13">
        <v>1335018</v>
      </c>
      <c r="I66" s="13">
        <v>1283057</v>
      </c>
      <c r="J66" s="13">
        <v>1313078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f>SUM(Sept2020[[#This Row],[July]:[January]])</f>
        <v>12759813</v>
      </c>
      <c r="Q66" s="13">
        <f>Sept2020[[#This Row],[Amount Certified]]-Sept2020[[#This Row],[Total]]</f>
        <v>6185999</v>
      </c>
    </row>
    <row r="67" spans="1:19" ht="20.100000000000001" customHeight="1" x14ac:dyDescent="0.25">
      <c r="A67" s="12" t="s">
        <v>111</v>
      </c>
      <c r="B67" s="17" t="s">
        <v>112</v>
      </c>
      <c r="C67" s="13">
        <v>16572934</v>
      </c>
      <c r="D67" s="13">
        <v>1918694</v>
      </c>
      <c r="E67" s="13">
        <v>1783093</v>
      </c>
      <c r="F67" s="13">
        <v>2959222</v>
      </c>
      <c r="G67" s="13">
        <v>1839593</v>
      </c>
      <c r="H67" s="13">
        <v>1573564</v>
      </c>
      <c r="I67" s="13">
        <v>1007289</v>
      </c>
      <c r="J67" s="13">
        <v>1430040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f>SUM(Sept2020[[#This Row],[July]:[January]])</f>
        <v>12511495</v>
      </c>
      <c r="Q67" s="13">
        <f>Sept2020[[#This Row],[Amount Certified]]-Sept2020[[#This Row],[Total]]</f>
        <v>4061439</v>
      </c>
    </row>
    <row r="68" spans="1:19" ht="20.100000000000001" customHeight="1" x14ac:dyDescent="0.25">
      <c r="A68" s="12" t="s">
        <v>113</v>
      </c>
      <c r="B68" s="17" t="s">
        <v>114</v>
      </c>
      <c r="C68" s="13">
        <v>33913709</v>
      </c>
      <c r="D68" s="13">
        <v>2760724</v>
      </c>
      <c r="E68" s="13">
        <v>3896929</v>
      </c>
      <c r="F68" s="13">
        <v>5845046</v>
      </c>
      <c r="G68" s="13">
        <v>3202542</v>
      </c>
      <c r="H68" s="13">
        <v>2615342</v>
      </c>
      <c r="I68" s="13">
        <v>1741710</v>
      </c>
      <c r="J68" s="13">
        <v>2391627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f>SUM(Sept2020[[#This Row],[July]:[January]])</f>
        <v>22453920</v>
      </c>
      <c r="Q68" s="13">
        <f>Sept2020[[#This Row],[Amount Certified]]-Sept2020[[#This Row],[Total]]</f>
        <v>11459789</v>
      </c>
    </row>
    <row r="69" spans="1:19" ht="20.100000000000001" customHeight="1" x14ac:dyDescent="0.25">
      <c r="A69" s="12" t="s">
        <v>115</v>
      </c>
      <c r="B69" s="17" t="s">
        <v>116</v>
      </c>
      <c r="C69" s="13">
        <v>46616566</v>
      </c>
      <c r="D69" s="13">
        <v>2670988</v>
      </c>
      <c r="E69" s="13">
        <v>5259322</v>
      </c>
      <c r="F69" s="13">
        <v>7391574</v>
      </c>
      <c r="G69" s="13">
        <v>2839990</v>
      </c>
      <c r="H69" s="13">
        <v>1661815</v>
      </c>
      <c r="I69" s="13">
        <v>1604230</v>
      </c>
      <c r="J69" s="13">
        <v>1637810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f>SUM(Sept2020[[#This Row],[July]:[January]])</f>
        <v>23065729</v>
      </c>
      <c r="Q69" s="13">
        <f>Sept2020[[#This Row],[Amount Certified]]-Sept2020[[#This Row],[Total]]</f>
        <v>23550837</v>
      </c>
    </row>
    <row r="70" spans="1:19" ht="20.100000000000001" customHeight="1" x14ac:dyDescent="0.25">
      <c r="A70" s="12" t="s">
        <v>37</v>
      </c>
      <c r="B70" s="17" t="s">
        <v>117</v>
      </c>
      <c r="C70" s="13">
        <v>38448533</v>
      </c>
      <c r="D70" s="13">
        <v>4849601</v>
      </c>
      <c r="E70" s="13">
        <v>4802613</v>
      </c>
      <c r="F70" s="13">
        <v>2889471</v>
      </c>
      <c r="G70" s="13">
        <v>4468275</v>
      </c>
      <c r="H70" s="13">
        <v>2869719</v>
      </c>
      <c r="I70" s="13">
        <v>2820541</v>
      </c>
      <c r="J70" s="13">
        <v>2840290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f>SUM(Sept2020[[#This Row],[July]:[January]])</f>
        <v>25540510</v>
      </c>
      <c r="Q70" s="13">
        <f>Sept2020[[#This Row],[Amount Certified]]-Sept2020[[#This Row],[Total]]</f>
        <v>12908023</v>
      </c>
    </row>
    <row r="71" spans="1:19" ht="20.100000000000001" customHeight="1" x14ac:dyDescent="0.25">
      <c r="A71" s="12" t="s">
        <v>52</v>
      </c>
      <c r="B71" s="17" t="s">
        <v>118</v>
      </c>
      <c r="C71" s="13">
        <v>72459648</v>
      </c>
      <c r="D71" s="13">
        <v>8590030</v>
      </c>
      <c r="E71" s="13">
        <v>8029726</v>
      </c>
      <c r="F71" s="13">
        <v>12016164</v>
      </c>
      <c r="G71" s="13">
        <v>7030392</v>
      </c>
      <c r="H71" s="13">
        <v>5678427</v>
      </c>
      <c r="I71" s="13">
        <v>3786286</v>
      </c>
      <c r="J71" s="13">
        <v>5197378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f>SUM(Sept2020[[#This Row],[July]:[January]])</f>
        <v>50328403</v>
      </c>
      <c r="Q71" s="13">
        <f>Sept2020[[#This Row],[Amount Certified]]-Sept2020[[#This Row],[Total]]</f>
        <v>22131245</v>
      </c>
    </row>
    <row r="72" spans="1:19" ht="20.100000000000001" customHeight="1" x14ac:dyDescent="0.25">
      <c r="A72" s="12" t="s">
        <v>119</v>
      </c>
      <c r="B72" s="17" t="s">
        <v>120</v>
      </c>
      <c r="C72" s="13">
        <v>207071404</v>
      </c>
      <c r="D72" s="13">
        <v>26041271</v>
      </c>
      <c r="E72" s="13">
        <v>22108633</v>
      </c>
      <c r="F72" s="13">
        <v>33122179</v>
      </c>
      <c r="G72" s="13">
        <v>21653647</v>
      </c>
      <c r="H72" s="13">
        <v>18435353</v>
      </c>
      <c r="I72" s="13">
        <v>12976406</v>
      </c>
      <c r="J72" s="13">
        <v>17032852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f>SUM(Sept2020[[#This Row],[July]:[January]])</f>
        <v>151370341</v>
      </c>
      <c r="Q72" s="13">
        <f>Sept2020[[#This Row],[Amount Certified]]-Sept2020[[#This Row],[Total]]</f>
        <v>55701063</v>
      </c>
    </row>
    <row r="73" spans="1:19" ht="20.100000000000001" customHeight="1" x14ac:dyDescent="0.25">
      <c r="A73" s="12" t="s">
        <v>121</v>
      </c>
      <c r="B73" s="17" t="s">
        <v>122</v>
      </c>
      <c r="C73" s="13">
        <v>84700923</v>
      </c>
      <c r="D73" s="13">
        <v>8624408</v>
      </c>
      <c r="E73" s="13">
        <v>4949326</v>
      </c>
      <c r="F73" s="13">
        <v>14057665</v>
      </c>
      <c r="G73" s="13">
        <v>6605725</v>
      </c>
      <c r="H73" s="13">
        <v>4840575</v>
      </c>
      <c r="I73" s="13">
        <v>3814300</v>
      </c>
      <c r="J73" s="13">
        <v>4567041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f>SUM(Sept2020[[#This Row],[July]:[January]])</f>
        <v>47459040</v>
      </c>
      <c r="Q73" s="13">
        <f>Sept2020[[#This Row],[Amount Certified]]-Sept2020[[#This Row],[Total]]</f>
        <v>37241883</v>
      </c>
    </row>
    <row r="74" spans="1:19" ht="20.100000000000001" customHeight="1" x14ac:dyDescent="0.25">
      <c r="A74" s="12" t="s">
        <v>26</v>
      </c>
      <c r="B74" s="17" t="s">
        <v>123</v>
      </c>
      <c r="C74" s="13">
        <v>60671357</v>
      </c>
      <c r="D74" s="13">
        <v>7564073</v>
      </c>
      <c r="E74" s="13">
        <v>6331344</v>
      </c>
      <c r="F74" s="13">
        <v>10158595</v>
      </c>
      <c r="G74" s="13">
        <v>6470122</v>
      </c>
      <c r="H74" s="13">
        <v>5441997</v>
      </c>
      <c r="I74" s="13">
        <v>3528080</v>
      </c>
      <c r="J74" s="13">
        <v>4958209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f>SUM(Sept2020[[#This Row],[July]:[January]])</f>
        <v>44452420</v>
      </c>
      <c r="Q74" s="13">
        <f>Sept2020[[#This Row],[Amount Certified]]-Sept2020[[#This Row],[Total]]</f>
        <v>16218937</v>
      </c>
    </row>
    <row r="75" spans="1:19" ht="20.100000000000001" customHeight="1" x14ac:dyDescent="0.25">
      <c r="A75" s="12" t="s">
        <v>119</v>
      </c>
      <c r="B75" s="17" t="s">
        <v>124</v>
      </c>
      <c r="C75" s="13">
        <v>46655718</v>
      </c>
      <c r="D75" s="13">
        <v>6634642</v>
      </c>
      <c r="E75" s="13">
        <v>4719623</v>
      </c>
      <c r="F75" s="13">
        <v>8015921</v>
      </c>
      <c r="G75" s="13">
        <v>5195914</v>
      </c>
      <c r="H75" s="13">
        <v>4411989</v>
      </c>
      <c r="I75" s="13">
        <v>2769859</v>
      </c>
      <c r="J75" s="13">
        <v>3998142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f>SUM(Sept2020[[#This Row],[July]:[January]])</f>
        <v>35746090</v>
      </c>
      <c r="Q75" s="13">
        <f>Sept2020[[#This Row],[Amount Certified]]-Sept2020[[#This Row],[Total]]</f>
        <v>10909628</v>
      </c>
    </row>
    <row r="76" spans="1:19" ht="20.100000000000001" customHeight="1" x14ac:dyDescent="0.25">
      <c r="A76" s="12" t="s">
        <v>58</v>
      </c>
      <c r="B76" s="17" t="s">
        <v>125</v>
      </c>
      <c r="C76" s="13">
        <v>25784838</v>
      </c>
      <c r="D76" s="13">
        <v>3217363</v>
      </c>
      <c r="E76" s="13">
        <v>2612729</v>
      </c>
      <c r="F76" s="13">
        <v>4469535</v>
      </c>
      <c r="G76" s="13">
        <v>2761758</v>
      </c>
      <c r="H76" s="13">
        <v>2363713</v>
      </c>
      <c r="I76" s="13">
        <v>1467595</v>
      </c>
      <c r="J76" s="13">
        <v>2138120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f>SUM(Sept2020[[#This Row],[July]:[January]])</f>
        <v>19030813</v>
      </c>
      <c r="Q76" s="13">
        <f>Sept2020[[#This Row],[Amount Certified]]-Sept2020[[#This Row],[Total]]</f>
        <v>6754025</v>
      </c>
    </row>
    <row r="77" spans="1:19" ht="20.100000000000001" customHeight="1" x14ac:dyDescent="0.25">
      <c r="A77" s="12" t="s">
        <v>48</v>
      </c>
      <c r="B77" s="17" t="s">
        <v>126</v>
      </c>
      <c r="C77" s="13">
        <v>16549668</v>
      </c>
      <c r="D77" s="13">
        <v>2021198</v>
      </c>
      <c r="E77" s="13">
        <v>2128753</v>
      </c>
      <c r="F77" s="13">
        <v>1286755</v>
      </c>
      <c r="G77" s="13">
        <v>1935139</v>
      </c>
      <c r="H77" s="13">
        <v>1262459</v>
      </c>
      <c r="I77" s="13">
        <v>1220086</v>
      </c>
      <c r="J77" s="13">
        <v>1244388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f>SUM(Sept2020[[#This Row],[July]:[January]])</f>
        <v>11098778</v>
      </c>
      <c r="Q77" s="13">
        <f>Sept2020[[#This Row],[Amount Certified]]-Sept2020[[#This Row],[Total]]</f>
        <v>5450890</v>
      </c>
    </row>
    <row r="78" spans="1:19" ht="20.100000000000001" customHeight="1" x14ac:dyDescent="0.25">
      <c r="A78" s="12" t="s">
        <v>127</v>
      </c>
      <c r="B78" s="17" t="s">
        <v>128</v>
      </c>
      <c r="C78" s="13">
        <v>71542158</v>
      </c>
      <c r="D78" s="13">
        <v>6288288</v>
      </c>
      <c r="E78" s="13">
        <v>8334215</v>
      </c>
      <c r="F78" s="13">
        <v>11206464</v>
      </c>
      <c r="G78" s="13">
        <v>6020518</v>
      </c>
      <c r="H78" s="13">
        <v>4755829</v>
      </c>
      <c r="I78" s="13">
        <v>3517257</v>
      </c>
      <c r="J78" s="13">
        <v>4436416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f>SUM(Sept2020[[#This Row],[July]:[January]])</f>
        <v>44558987</v>
      </c>
      <c r="Q78" s="13">
        <f>Sept2020[[#This Row],[Amount Certified]]-Sept2020[[#This Row],[Total]]</f>
        <v>26983171</v>
      </c>
    </row>
    <row r="79" spans="1:19" ht="20.100000000000001" customHeight="1" x14ac:dyDescent="0.25">
      <c r="A79" s="12" t="s">
        <v>129</v>
      </c>
      <c r="B79" s="17" t="s">
        <v>130</v>
      </c>
      <c r="C79" s="13">
        <v>34738390</v>
      </c>
      <c r="D79" s="13">
        <v>3280076</v>
      </c>
      <c r="E79" s="13">
        <v>4011514</v>
      </c>
      <c r="F79" s="13">
        <v>5501815</v>
      </c>
      <c r="G79" s="13">
        <v>2790708</v>
      </c>
      <c r="H79" s="13">
        <v>2211866</v>
      </c>
      <c r="I79" s="13">
        <v>1669789</v>
      </c>
      <c r="J79" s="13">
        <v>2071042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f>SUM(Sept2020[[#This Row],[July]:[January]])</f>
        <v>21536810</v>
      </c>
      <c r="Q79" s="13">
        <f>Sept2020[[#This Row],[Amount Certified]]-Sept2020[[#This Row],[Total]]</f>
        <v>13201580</v>
      </c>
    </row>
    <row r="80" spans="1:19" s="27" customFormat="1" ht="20.100000000000001" customHeight="1" x14ac:dyDescent="0.25">
      <c r="A80" s="23" t="s">
        <v>133</v>
      </c>
      <c r="B80" s="24" t="s">
        <v>133</v>
      </c>
      <c r="C80" s="25" t="s">
        <v>133</v>
      </c>
      <c r="D80" s="26" t="s">
        <v>133</v>
      </c>
      <c r="E80" s="26" t="s">
        <v>133</v>
      </c>
      <c r="F80" s="26" t="s">
        <v>133</v>
      </c>
      <c r="G80" s="26" t="s">
        <v>133</v>
      </c>
      <c r="H80" s="26" t="s">
        <v>133</v>
      </c>
      <c r="I80" s="26" t="s">
        <v>133</v>
      </c>
      <c r="J80" s="26" t="s">
        <v>133</v>
      </c>
      <c r="K80" s="26" t="s">
        <v>133</v>
      </c>
      <c r="L80" s="26" t="s">
        <v>133</v>
      </c>
      <c r="M80" s="26" t="s">
        <v>133</v>
      </c>
      <c r="N80" s="26" t="s">
        <v>133</v>
      </c>
      <c r="O80" s="26" t="s">
        <v>133</v>
      </c>
      <c r="P80" s="26" t="s">
        <v>133</v>
      </c>
      <c r="Q80" s="26" t="s">
        <v>133</v>
      </c>
      <c r="S80" s="28"/>
    </row>
    <row r="81" spans="1:17" ht="16.5" thickBot="1" x14ac:dyDescent="0.3">
      <c r="A81" s="20" t="s">
        <v>131</v>
      </c>
      <c r="B81" s="2" t="s">
        <v>133</v>
      </c>
      <c r="C81" s="21">
        <f>SUBTOTAL(9,Sept2020[Amount Certified])</f>
        <v>4802893557</v>
      </c>
      <c r="D81" s="22">
        <f>SUBTOTAL(9,Sept2020[July])</f>
        <v>479883653</v>
      </c>
      <c r="E81" s="22">
        <f>SUBTOTAL(9,Sept2020[August])</f>
        <v>562106803</v>
      </c>
      <c r="F81" s="22">
        <f>SUBTOTAL(9,Sept2020[September])</f>
        <v>789195270</v>
      </c>
      <c r="G81" s="22">
        <f>SUBTOTAL(9,Sept2020[October])</f>
        <v>460386521</v>
      </c>
      <c r="H81" s="22">
        <f>SUBTOTAL(9,Sept2020[November])</f>
        <v>367123652</v>
      </c>
      <c r="I81" s="22">
        <f>SUBTOTAL(9,Sept2020[December])</f>
        <v>258054316</v>
      </c>
      <c r="J81" s="22">
        <f>SUBTOTAL(9,Sept2020[January])</f>
        <v>339077908</v>
      </c>
      <c r="K81" s="22">
        <f>SUBTOTAL(9,Sept2020[February])</f>
        <v>0</v>
      </c>
      <c r="L81" s="22">
        <f>SUBTOTAL(9,Sept2020[March])</f>
        <v>0</v>
      </c>
      <c r="M81" s="22">
        <f>SUBTOTAL(9,Sept2020[April])</f>
        <v>0</v>
      </c>
      <c r="N81" s="22">
        <f>SUBTOTAL(9,Sept2020[May])</f>
        <v>0</v>
      </c>
      <c r="O81" s="22">
        <f>SUBTOTAL(9,Sept2020[June])</f>
        <v>0</v>
      </c>
      <c r="P81" s="22">
        <f>SUBTOTAL(9,Sept2020[Total])</f>
        <v>3255828123</v>
      </c>
      <c r="Q81" s="22">
        <f>SUBTOTAL(9,Sept2020[Net Available])</f>
        <v>1547065434</v>
      </c>
    </row>
  </sheetData>
  <dataValidations count="17">
    <dataValidation allowBlank="1" showInputMessage="1" showErrorMessage="1" prompt="County Dropdown Menu: Press Alt + Down Arrow to Open" sqref="A7" xr:uid="{B3638DDC-93D0-4F69-A4C0-34CF743D4E48}"/>
    <dataValidation allowBlank="1" showInputMessage="1" showErrorMessage="1" prompt="District Dropdown Menu: Press Alt + Down Arrow to Open" sqref="B7" xr:uid="{E8ACB184-E37F-491A-82E3-3AA10B88F8CA}"/>
    <dataValidation allowBlank="1" showInputMessage="1" showErrorMessage="1" prompt="Amount Certified Dropdown Menu: Press Alt + Down Arrow to Open" sqref="C7" xr:uid="{74A671A6-5984-4CA6-82C2-E00BDFF29C87}"/>
    <dataValidation allowBlank="1" showInputMessage="1" showErrorMessage="1" prompt="July Dropdown Menu: Press Alt + Down Arrow to Open" sqref="D7" xr:uid="{9AA6FE6E-CCDC-4330-906B-4C11932B3049}"/>
    <dataValidation allowBlank="1" showInputMessage="1" showErrorMessage="1" prompt="August Dropdown Menu: Press Alt + Down Arrow to Open" sqref="E7" xr:uid="{8C1ED73F-4829-43C2-AA14-96384F926ECF}"/>
    <dataValidation allowBlank="1" showInputMessage="1" showErrorMessage="1" prompt="September Dropdown Menu: Press Alt + Down Arrow to Open" sqref="F7" xr:uid="{147CB696-DF99-4001-A8B2-8D16F4667D63}"/>
    <dataValidation allowBlank="1" showInputMessage="1" showErrorMessage="1" prompt="October Dropdown Menu: Press Alt + Down Arrow to Open" sqref="G7" xr:uid="{0892306A-8D66-4AF4-AC78-1E26884BFFC3}"/>
    <dataValidation allowBlank="1" showInputMessage="1" showErrorMessage="1" prompt="November Dropdown Menu: Press Alt + Down Arrow to Open" sqref="H7" xr:uid="{127369EF-C257-47C2-83A6-2B7C606D3838}"/>
    <dataValidation allowBlank="1" showInputMessage="1" showErrorMessage="1" prompt="December Dropdown Menu: Press Alt + Down Arrow to Open" sqref="I7" xr:uid="{934EC360-E518-4F01-8F8B-48F7D3002006}"/>
    <dataValidation allowBlank="1" showInputMessage="1" showErrorMessage="1" prompt="January Dropdown Menu: Press Alt + Down Arrow to Open" sqref="J7" xr:uid="{8B1E409F-298C-44F3-BBB5-0B96198DDA2B}"/>
    <dataValidation allowBlank="1" showInputMessage="1" showErrorMessage="1" prompt="February Dropdown Menu: Press Alt + Down Arrow to Open" sqref="K7" xr:uid="{B5D16FC3-A167-4552-8EE6-DAA9D321D1BA}"/>
    <dataValidation allowBlank="1" showInputMessage="1" showErrorMessage="1" prompt="March Dropdown Menu: Press Alt + Down Arrow to Open" sqref="L7" xr:uid="{CFC381C3-445F-4616-94F1-7CC186973678}"/>
    <dataValidation allowBlank="1" showInputMessage="1" showErrorMessage="1" prompt="April Dropdown Menu: Press Alt + Down Arrow to Open" sqref="M7" xr:uid="{3520DD27-92DD-4162-B307-24761951D274}"/>
    <dataValidation allowBlank="1" showInputMessage="1" showErrorMessage="1" prompt="May Dropdown Menu: Press Alt + Down Arrow to Open" sqref="N7" xr:uid="{AF7A87E8-1DE7-465E-B328-99AE327E0DF7}"/>
    <dataValidation allowBlank="1" showInputMessage="1" showErrorMessage="1" prompt="June Dropdown Menu: Press Alt + Down Arrow to Open" sqref="O7" xr:uid="{0E7FEC7C-9A96-485B-840C-B57A290220EB}"/>
    <dataValidation allowBlank="1" showInputMessage="1" showErrorMessage="1" prompt="Total Dropdown Menu: Press Alt + Down Arrow to Open" sqref="P7" xr:uid="{CC7DD0F7-999A-4C77-B189-85C05469B95B}"/>
    <dataValidation allowBlank="1" showInputMessage="1" showErrorMessage="1" prompt="Net Available Dropdown Menu: Press Alt + Down Arrow to Open" sqref="Q7" xr:uid="{73FDF443-8531-42E1-8ED5-6F3D8A488778}"/>
  </dataValidations>
  <pageMargins left="0.7" right="0.7" top="0.75" bottom="0.75" header="0.3" footer="0.3"/>
  <pageSetup scale="17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CountyDistrictMonthlyB4</vt:lpstr>
      <vt:lpstr>TitleRegion1..Q81</vt:lpstr>
    </vt:vector>
  </TitlesOfParts>
  <Company>CCCCO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2020-21 Advance Exhibit B-4 by Monthly Payments by County October 2020</dc:title>
  <dc:creator>Smallwood, Jubilee</dc:creator>
  <cp:lastModifiedBy>Rachel</cp:lastModifiedBy>
  <dcterms:created xsi:type="dcterms:W3CDTF">2020-09-16T17:28:45Z</dcterms:created>
  <dcterms:modified xsi:type="dcterms:W3CDTF">2020-10-22T20:05:39Z</dcterms:modified>
</cp:coreProperties>
</file>