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Rachel\Documents\Current Projects\11.03 CCCCCO Rafael Excel\"/>
    </mc:Choice>
  </mc:AlternateContent>
  <xr:revisionPtr revIDLastSave="0" documentId="13_ncr:1_{5BC7469D-99F1-471C-8AAF-35E4D480CFF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andate report" sheetId="1" r:id="rId1"/>
  </sheets>
  <externalReferences>
    <externalReference r:id="rId2"/>
  </externalReferences>
  <definedNames>
    <definedName name="_xlnm.Print_Titles" localSheetId="0">'mandate report'!$10:$10</definedName>
    <definedName name="TitleRegion1..D83">Table24[[#Headers],[County]]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1" l="1"/>
  <c r="D82" i="1" s="1"/>
  <c r="C81" i="1"/>
  <c r="D81" i="1" s="1"/>
  <c r="C80" i="1"/>
  <c r="D80" i="1" s="1"/>
  <c r="C79" i="1"/>
  <c r="D79" i="1" s="1"/>
  <c r="C78" i="1"/>
  <c r="D78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C63" i="1"/>
  <c r="D63" i="1" s="1"/>
  <c r="C62" i="1"/>
  <c r="D62" i="1" s="1"/>
  <c r="C61" i="1"/>
  <c r="D61" i="1" s="1"/>
  <c r="C60" i="1"/>
  <c r="D60" i="1" s="1"/>
  <c r="C59" i="1"/>
  <c r="D59" i="1" s="1"/>
  <c r="C58" i="1"/>
  <c r="D58" i="1" s="1"/>
  <c r="C57" i="1"/>
  <c r="D57" i="1" s="1"/>
  <c r="C56" i="1"/>
  <c r="D56" i="1" s="1"/>
  <c r="C55" i="1"/>
  <c r="D55" i="1" s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D48" i="1"/>
  <c r="C48" i="1"/>
  <c r="C47" i="1"/>
  <c r="D47" i="1" s="1"/>
  <c r="C46" i="1"/>
  <c r="D46" i="1" s="1"/>
  <c r="C45" i="1"/>
  <c r="D45" i="1" s="1"/>
  <c r="C44" i="1"/>
  <c r="D44" i="1" s="1"/>
  <c r="C43" i="1"/>
  <c r="D43" i="1" s="1"/>
  <c r="C42" i="1"/>
  <c r="D42" i="1" s="1"/>
  <c r="C41" i="1"/>
  <c r="D41" i="1" s="1"/>
  <c r="C40" i="1"/>
  <c r="D40" i="1" s="1"/>
  <c r="C39" i="1"/>
  <c r="D39" i="1" s="1"/>
  <c r="C38" i="1"/>
  <c r="D38" i="1" s="1"/>
  <c r="C37" i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C83" i="1" l="1"/>
  <c r="D11" i="1"/>
  <c r="D83" i="1" s="1"/>
</calcChain>
</file>

<file path=xl/sharedStrings.xml><?xml version="1.0" encoding="utf-8"?>
<sst xmlns="http://schemas.openxmlformats.org/spreadsheetml/2006/main" count="157" uniqueCount="121">
  <si>
    <t>Board of Governor's of the California Community Colleges</t>
  </si>
  <si>
    <t>Fiscal Year: 2020-2021</t>
  </si>
  <si>
    <t>Issuance Period: November 2020</t>
  </si>
  <si>
    <t xml:space="preserve">Description: FTES and Payment Schedule by County and District </t>
  </si>
  <si>
    <t>For assistance, please e-mail apportionments@cccco.edu</t>
  </si>
  <si>
    <t>County</t>
  </si>
  <si>
    <t>District</t>
  </si>
  <si>
    <t xml:space="preserve">2019-20 P2 Funded FTES </t>
  </si>
  <si>
    <t>Santa Barbara</t>
  </si>
  <si>
    <t>Allan Hancock Joint CCD</t>
  </si>
  <si>
    <t>Los Angeles</t>
  </si>
  <si>
    <t>Antelope Valley CCD</t>
  </si>
  <si>
    <t>San Bernardino</t>
  </si>
  <si>
    <t>Barstow CCD</t>
  </si>
  <si>
    <t>Butte</t>
  </si>
  <si>
    <t>Butte-Glenn CCD</t>
  </si>
  <si>
    <t>Santa Cruz</t>
  </si>
  <si>
    <t>Cabrillo CCD</t>
  </si>
  <si>
    <t>Cerritos CCD</t>
  </si>
  <si>
    <t>Alameda</t>
  </si>
  <si>
    <t>Chabot-Las Positas CCD</t>
  </si>
  <si>
    <t>Chaffey CCD</t>
  </si>
  <si>
    <t>Citrus CCD</t>
  </si>
  <si>
    <t>Orange</t>
  </si>
  <si>
    <t>Coast CCD</t>
  </si>
  <si>
    <t>Compton CCD</t>
  </si>
  <si>
    <t>Contra Costa</t>
  </si>
  <si>
    <t>Contra Costa CCD</t>
  </si>
  <si>
    <t>Copper Mountain CCD</t>
  </si>
  <si>
    <t>Riverside</t>
  </si>
  <si>
    <t>Desert CCD</t>
  </si>
  <si>
    <t>El Camino CCD</t>
  </si>
  <si>
    <t>Plumas</t>
  </si>
  <si>
    <t>Feather River CCD</t>
  </si>
  <si>
    <t>Santa Clara</t>
  </si>
  <si>
    <t>Foothill-DeAnza CCD</t>
  </si>
  <si>
    <t>Gavilan Joint CCD</t>
  </si>
  <si>
    <t>Glendale CCD</t>
  </si>
  <si>
    <t>San Diego</t>
  </si>
  <si>
    <t>Grossmont-Cuyamaca CCD</t>
  </si>
  <si>
    <t>Monterey</t>
  </si>
  <si>
    <t>Hartnell CCD</t>
  </si>
  <si>
    <t>Imperial</t>
  </si>
  <si>
    <t>Imperial CCD</t>
  </si>
  <si>
    <t>Kern</t>
  </si>
  <si>
    <t>Kern CCD</t>
  </si>
  <si>
    <t>El Dorado</t>
  </si>
  <si>
    <t>Lake Tahoe CCD</t>
  </si>
  <si>
    <t>Lassen</t>
  </si>
  <si>
    <t>Lassen CCD</t>
  </si>
  <si>
    <t>Long Beach CCD</t>
  </si>
  <si>
    <t>Los Angeles CCD</t>
  </si>
  <si>
    <t>Sacramento</t>
  </si>
  <si>
    <t>Los Rios CCD</t>
  </si>
  <si>
    <t>Marin</t>
  </si>
  <si>
    <t>Marin CCD</t>
  </si>
  <si>
    <t>Mendocino</t>
  </si>
  <si>
    <t>Mendocino-Lake CCD</t>
  </si>
  <si>
    <t>Merced</t>
  </si>
  <si>
    <t>Merced CCD</t>
  </si>
  <si>
    <t>MiraCosta CCD</t>
  </si>
  <si>
    <t>Monterey Peninsula CCD</t>
  </si>
  <si>
    <t>Mt. San Antonio CCD</t>
  </si>
  <si>
    <t>Mt. San Jacinto CCD</t>
  </si>
  <si>
    <t>Napa</t>
  </si>
  <si>
    <t>Napa Valley CCD</t>
  </si>
  <si>
    <t>North Orange County CCD</t>
  </si>
  <si>
    <t>Ohlone CCD</t>
  </si>
  <si>
    <t>Palo Verde CCD</t>
  </si>
  <si>
    <t>Palomar CCD</t>
  </si>
  <si>
    <t>Pasadena Area CCD</t>
  </si>
  <si>
    <t>Peralta CCD</t>
  </si>
  <si>
    <t>Rancho Santiago CCD</t>
  </si>
  <si>
    <t>Humboldt</t>
  </si>
  <si>
    <t>Redwoods CCD</t>
  </si>
  <si>
    <t>Rio Hondo CCD</t>
  </si>
  <si>
    <t>Riverside CCD</t>
  </si>
  <si>
    <t>San Bernardino CCD</t>
  </si>
  <si>
    <t>San Diego CCD</t>
  </si>
  <si>
    <t>San Francisco</t>
  </si>
  <si>
    <t>San Francisco CCD</t>
  </si>
  <si>
    <t>San Joaquin</t>
  </si>
  <si>
    <t>San Joaquin Delta CCD</t>
  </si>
  <si>
    <t>San Jose-Evergreen CCD</t>
  </si>
  <si>
    <t>San Luis Obispo</t>
  </si>
  <si>
    <t>San Luis Obispo County CCD</t>
  </si>
  <si>
    <t>San Mateo</t>
  </si>
  <si>
    <t>San Mateo County CCD</t>
  </si>
  <si>
    <t>Santa Barbara CCD</t>
  </si>
  <si>
    <t>Santa Clarita CCD</t>
  </si>
  <si>
    <t>Santa Monica CCD</t>
  </si>
  <si>
    <t>Tulare</t>
  </si>
  <si>
    <t>Sequoias CCD</t>
  </si>
  <si>
    <t>Shasta</t>
  </si>
  <si>
    <t>Shasta-Tehama-Trinity CCD</t>
  </si>
  <si>
    <t>Placer</t>
  </si>
  <si>
    <t>Sierra Joint CCD</t>
  </si>
  <si>
    <t>Siskiyou</t>
  </si>
  <si>
    <t>Siskiyou Joint CCD</t>
  </si>
  <si>
    <t>Solano</t>
  </si>
  <si>
    <t>Solano CCD</t>
  </si>
  <si>
    <t>Sonoma</t>
  </si>
  <si>
    <t>Sonoma County CCD</t>
  </si>
  <si>
    <t>South Orange County CCD</t>
  </si>
  <si>
    <t>Southwestern CCD</t>
  </si>
  <si>
    <t>Fresno</t>
  </si>
  <si>
    <t>State Center CCD</t>
  </si>
  <si>
    <t>Ventura</t>
  </si>
  <si>
    <t>Ventura County CCD</t>
  </si>
  <si>
    <t>Victor Valley CCD</t>
  </si>
  <si>
    <t>West Hills CCD</t>
  </si>
  <si>
    <t>West Kern CCD</t>
  </si>
  <si>
    <t>West Valley-Mission CCD</t>
  </si>
  <si>
    <t>Stanislaus</t>
  </si>
  <si>
    <t>Yosemite CCD</t>
  </si>
  <si>
    <t>Yuba</t>
  </si>
  <si>
    <t>Yuba CCD</t>
  </si>
  <si>
    <t>Total</t>
  </si>
  <si>
    <t>Payment</t>
  </si>
  <si>
    <t>Rate per FTES:</t>
  </si>
  <si>
    <t>Community College Mandated Programs Block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</si>
</sst>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.0000_);_(* \(#,##0.0000\);_(* &quot;-&quot;??_);_(@_)"/>
    <numFmt numFmtId="167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2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center"/>
    </xf>
    <xf numFmtId="164" fontId="3" fillId="0" borderId="0" xfId="2" applyNumberFormat="1" applyFont="1" applyBorder="1" applyAlignment="1">
      <alignment horizontal="center" vertical="center"/>
    </xf>
    <xf numFmtId="0" fontId="3" fillId="0" borderId="0" xfId="3" applyNumberFormat="1" applyFont="1" applyBorder="1" applyAlignment="1">
      <alignment horizontal="center"/>
    </xf>
    <xf numFmtId="0" fontId="2" fillId="0" borderId="0" xfId="3" applyNumberFormat="1" applyFont="1" applyBorder="1" applyAlignment="1">
      <alignment horizontal="left" vertical="top"/>
    </xf>
    <xf numFmtId="164" fontId="3" fillId="0" borderId="0" xfId="2" applyNumberFormat="1" applyFont="1" applyBorder="1" applyAlignment="1">
      <alignment horizontal="center"/>
    </xf>
    <xf numFmtId="8" fontId="2" fillId="0" borderId="0" xfId="1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3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165" fontId="2" fillId="0" borderId="0" xfId="0" applyNumberFormat="1" applyFont="1" applyBorder="1"/>
    <xf numFmtId="166" fontId="2" fillId="0" borderId="0" xfId="1" applyNumberFormat="1" applyFont="1" applyBorder="1"/>
    <xf numFmtId="164" fontId="2" fillId="0" borderId="0" xfId="2" applyNumberFormat="1" applyFont="1" applyBorder="1"/>
    <xf numFmtId="167" fontId="2" fillId="0" borderId="0" xfId="1" applyNumberFormat="1" applyFont="1" applyBorder="1"/>
    <xf numFmtId="165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4" fontId="3" fillId="0" borderId="0" xfId="2" applyNumberFormat="1" applyFont="1" applyBorder="1"/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/>
  </cellXfs>
  <cellStyles count="4">
    <cellStyle name="Comma" xfId="1" builtinId="3"/>
    <cellStyle name="Currency" xfId="2" builtinId="4"/>
    <cellStyle name="Normal" xfId="0" builtinId="0"/>
    <cellStyle name="Normal 2 3" xfId="3" xr:uid="{00000000-0005-0000-0000-000003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&quot;$&quot;* #,##0_);_(&quot;$&quot;* \(#,##0\);_(&quot;$&quot;* &quot;-&quot;??_);_(@_)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(* #,##0.0000_);_(* \(#,##0.000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* #,##0.0000_);_(* \(#,##0.0000\);_(* &quot;-&quot;??_);_(@_)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&quot;$&quot;#,##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pportionments\Calculations\2020-21\Mandates\Fiscal%20-%20Calculations\calculations,%20tracking\2020-21%20Tracker%20MandatedProgramsBlockGrant%20and%20ExhibitB4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-10 P1 to 09-10 P2"/>
      <sheetName val="08-09 R1 to 09-10 P2"/>
      <sheetName val="FY 2013-14 AB110"/>
      <sheetName val="Input Source Y or N"/>
      <sheetName val="Calculations"/>
      <sheetName val="2012-13"/>
      <sheetName val="FTES Funded P2"/>
      <sheetName val="Exhibit B-4e"/>
      <sheetName val="Report"/>
      <sheetName val="MandatedProgramsBlockGrant Rpt"/>
      <sheetName val="NEW Exhibit B-4e"/>
      <sheetName val="posted Mandate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B11">
            <v>8914.3799999999992</v>
          </cell>
        </row>
        <row r="12">
          <cell r="B12">
            <v>10858.246666666668</v>
          </cell>
        </row>
        <row r="13">
          <cell r="B13">
            <v>2440.4333333333334</v>
          </cell>
        </row>
        <row r="14">
          <cell r="B14">
            <v>10383.226697333334</v>
          </cell>
        </row>
        <row r="15">
          <cell r="B15">
            <v>9787.7133333333331</v>
          </cell>
        </row>
        <row r="16">
          <cell r="B16">
            <v>16131.636666666664</v>
          </cell>
        </row>
        <row r="17">
          <cell r="B17">
            <v>17387.364214000001</v>
          </cell>
        </row>
        <row r="18">
          <cell r="B18">
            <v>16120.19786531434</v>
          </cell>
        </row>
        <row r="19">
          <cell r="B19">
            <v>11746.098409</v>
          </cell>
        </row>
        <row r="20">
          <cell r="B20">
            <v>30899.296635999999</v>
          </cell>
        </row>
        <row r="21">
          <cell r="B21">
            <v>5980.2099763333335</v>
          </cell>
        </row>
        <row r="22">
          <cell r="B22">
            <v>27705.200017000003</v>
          </cell>
        </row>
        <row r="23">
          <cell r="B23">
            <v>1463.6666643333335</v>
          </cell>
        </row>
        <row r="24">
          <cell r="B24">
            <v>10473.329154567566</v>
          </cell>
        </row>
        <row r="25">
          <cell r="B25">
            <v>19206.169983000003</v>
          </cell>
        </row>
        <row r="26">
          <cell r="B26">
            <v>1639.8258454203281</v>
          </cell>
        </row>
        <row r="27">
          <cell r="B27">
            <v>23566.206666666669</v>
          </cell>
        </row>
        <row r="28">
          <cell r="B28">
            <v>5061.9789127367576</v>
          </cell>
        </row>
        <row r="29">
          <cell r="B29">
            <v>13467.756666666668</v>
          </cell>
        </row>
        <row r="30">
          <cell r="B30">
            <v>17307.313333333335</v>
          </cell>
        </row>
        <row r="31">
          <cell r="B31">
            <v>7371.3858775204981</v>
          </cell>
        </row>
        <row r="32">
          <cell r="B32">
            <v>7480.0427026666675</v>
          </cell>
        </row>
        <row r="33">
          <cell r="B33">
            <v>22674.97763686809</v>
          </cell>
        </row>
        <row r="34">
          <cell r="B34">
            <v>1701.3419275883195</v>
          </cell>
        </row>
        <row r="35">
          <cell r="B35">
            <v>1291.6877742086047</v>
          </cell>
        </row>
        <row r="36">
          <cell r="B36">
            <v>19268.939999999999</v>
          </cell>
        </row>
        <row r="37">
          <cell r="B37">
            <v>98520.128666666686</v>
          </cell>
        </row>
        <row r="38">
          <cell r="B38">
            <v>46543.153333333335</v>
          </cell>
        </row>
        <row r="39">
          <cell r="B39">
            <v>3317.7766666666671</v>
          </cell>
        </row>
        <row r="40">
          <cell r="B40">
            <v>2630.9100000000003</v>
          </cell>
        </row>
        <row r="41">
          <cell r="B41">
            <v>9370.9686042247067</v>
          </cell>
        </row>
        <row r="42">
          <cell r="B42">
            <v>10355.306666666667</v>
          </cell>
        </row>
        <row r="43">
          <cell r="B43">
            <v>6196.086666666668</v>
          </cell>
        </row>
        <row r="44">
          <cell r="B44">
            <v>32991.744200544454</v>
          </cell>
        </row>
        <row r="45">
          <cell r="B45">
            <v>11647.439999999997</v>
          </cell>
        </row>
        <row r="46">
          <cell r="B46">
            <v>4838.7799999999988</v>
          </cell>
        </row>
        <row r="47">
          <cell r="B47">
            <v>33202.823333333326</v>
          </cell>
        </row>
        <row r="48">
          <cell r="B48">
            <v>7051.1566666666668</v>
          </cell>
        </row>
        <row r="49">
          <cell r="B49">
            <v>2182.1642718009457</v>
          </cell>
        </row>
        <row r="50">
          <cell r="B50">
            <v>18174.683313666665</v>
          </cell>
        </row>
        <row r="51">
          <cell r="B51">
            <v>23934.936696999997</v>
          </cell>
        </row>
        <row r="52">
          <cell r="B52">
            <v>16839.646687999997</v>
          </cell>
        </row>
        <row r="53">
          <cell r="B53">
            <v>26889.297655000002</v>
          </cell>
        </row>
        <row r="54">
          <cell r="B54">
            <v>3676.68</v>
          </cell>
        </row>
        <row r="55">
          <cell r="B55">
            <v>12967.548393333334</v>
          </cell>
        </row>
        <row r="56">
          <cell r="B56">
            <v>30630.521383562169</v>
          </cell>
        </row>
        <row r="57">
          <cell r="B57">
            <v>15474.125012370094</v>
          </cell>
        </row>
        <row r="58">
          <cell r="B58">
            <v>39832.086666666655</v>
          </cell>
        </row>
        <row r="59">
          <cell r="B59">
            <v>20574.103302733336</v>
          </cell>
        </row>
        <row r="60">
          <cell r="B60">
            <v>15130.289979000001</v>
          </cell>
        </row>
        <row r="61">
          <cell r="B61">
            <v>11985.599996999999</v>
          </cell>
        </row>
        <row r="62">
          <cell r="B62">
            <v>7862.4266666666663</v>
          </cell>
        </row>
        <row r="63">
          <cell r="B63">
            <v>15199.813333333332</v>
          </cell>
        </row>
        <row r="64">
          <cell r="B64">
            <v>12857.383333333335</v>
          </cell>
        </row>
        <row r="65">
          <cell r="B65">
            <v>17040.968868814882</v>
          </cell>
        </row>
        <row r="66">
          <cell r="B66">
            <v>19678.256666666661</v>
          </cell>
        </row>
        <row r="67">
          <cell r="B67">
            <v>10400.878280618001</v>
          </cell>
        </row>
        <row r="68">
          <cell r="B68">
            <v>6573.07</v>
          </cell>
        </row>
        <row r="69">
          <cell r="B69">
            <v>14286.916726333331</v>
          </cell>
        </row>
        <row r="70">
          <cell r="B70">
            <v>2098.836666666667</v>
          </cell>
        </row>
        <row r="71">
          <cell r="B71">
            <v>7031.05</v>
          </cell>
        </row>
        <row r="72">
          <cell r="B72">
            <v>19426.449999999997</v>
          </cell>
        </row>
        <row r="73">
          <cell r="B73">
            <v>26932.086666666666</v>
          </cell>
        </row>
        <row r="74">
          <cell r="B74">
            <v>14209.076666666668</v>
          </cell>
        </row>
        <row r="75">
          <cell r="B75">
            <v>31101.144034666671</v>
          </cell>
        </row>
        <row r="76">
          <cell r="B76">
            <v>25917.502514333333</v>
          </cell>
        </row>
        <row r="77">
          <cell r="B77">
            <v>9529.143791333332</v>
          </cell>
        </row>
        <row r="78">
          <cell r="B78">
            <v>5989.1462307699558</v>
          </cell>
        </row>
        <row r="79">
          <cell r="B79">
            <v>2870.6020191610955</v>
          </cell>
        </row>
        <row r="80">
          <cell r="B80">
            <v>11695.693333333333</v>
          </cell>
        </row>
        <row r="81">
          <cell r="B81">
            <v>16225.706666666669</v>
          </cell>
        </row>
        <row r="82">
          <cell r="B82">
            <v>7549.0461726518915</v>
          </cell>
        </row>
      </sheetData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4" displayName="Table24" ref="A10:D83" totalsRowCount="1" headerRowDxfId="10" dataDxfId="9" totalsRowDxfId="8">
  <autoFilter ref="A10:D82" xr:uid="{00000000-0009-0000-0100-000001000000}"/>
  <sortState xmlns:xlrd2="http://schemas.microsoft.com/office/spreadsheetml/2017/richdata2" ref="A12:D83">
    <sortCondition ref="B11:B83"/>
  </sortState>
  <tableColumns count="4">
    <tableColumn id="1" xr3:uid="{00000000-0010-0000-0000-000001000000}" name="County" totalsRowLabel="Total" dataDxfId="7" totalsRowDxfId="0"/>
    <tableColumn id="2" xr3:uid="{00000000-0010-0000-0000-000002000000}" name="District" totalsRowLabel="Total" dataDxfId="6" totalsRowDxfId="3"/>
    <tableColumn id="4" xr3:uid="{00000000-0010-0000-0000-000004000000}" name="2019-20 P2 Funded FTES " totalsRowFunction="custom" dataDxfId="5" totalsRowDxfId="2" dataCellStyle="Comma">
      <calculatedColumnFormula>+[1]Report!B11</calculatedColumnFormula>
      <totalsRowFormula>SUM(Table24[2019-20 P2 Funded FTES ])</totalsRowFormula>
    </tableColumn>
    <tableColumn id="3" xr3:uid="{00000000-0010-0000-0000-000003000000}" name="Payment" totalsRowFunction="custom" dataDxfId="4" totalsRowDxfId="1" dataCellStyle="Currency" totalsRowCellStyle="Currency">
      <calculatedColumnFormula>ROUND(B$6*Table24[[#This Row],[2019-20 P2 Funded FTES ]],0)</calculatedColumnFormula>
      <totalsRowFormula>SUM(Table24[Payment])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3"/>
  <sheetViews>
    <sheetView tabSelected="1" workbookViewId="0">
      <pane xSplit="2" ySplit="10" topLeftCell="C35" activePane="bottomRight" state="frozen"/>
      <selection pane="topRight" activeCell="C1" sqref="C1"/>
      <selection pane="bottomLeft" activeCell="A12" sqref="A12"/>
      <selection pane="bottomRight" activeCell="A8" sqref="A8"/>
    </sheetView>
  </sheetViews>
  <sheetFormatPr defaultColWidth="9.140625" defaultRowHeight="15" x14ac:dyDescent="0.25"/>
  <cols>
    <col min="1" max="1" width="17.140625" style="13" customWidth="1"/>
    <col min="2" max="2" width="26" style="12" bestFit="1" customWidth="1"/>
    <col min="3" max="3" width="26" style="12" customWidth="1"/>
    <col min="4" max="4" width="15.28515625" style="15" bestFit="1" customWidth="1"/>
    <col min="5" max="5" width="14.5703125" style="12" customWidth="1"/>
    <col min="6" max="16384" width="9.140625" style="13"/>
  </cols>
  <sheetData>
    <row r="1" spans="1:7" s="2" customFormat="1" x14ac:dyDescent="0.25">
      <c r="A1" s="1" t="s">
        <v>0</v>
      </c>
      <c r="D1" s="3"/>
      <c r="E1" s="4"/>
      <c r="F1" s="4"/>
      <c r="G1" s="4"/>
    </row>
    <row r="2" spans="1:7" s="2" customFormat="1" x14ac:dyDescent="0.25">
      <c r="A2" s="5" t="s">
        <v>120</v>
      </c>
      <c r="D2" s="3"/>
      <c r="E2" s="4"/>
      <c r="F2" s="4"/>
      <c r="G2" s="4"/>
    </row>
    <row r="3" spans="1:7" s="2" customFormat="1" x14ac:dyDescent="0.25">
      <c r="A3" s="5" t="s">
        <v>1</v>
      </c>
      <c r="D3" s="6"/>
      <c r="E3" s="4"/>
      <c r="F3" s="4"/>
      <c r="G3" s="4"/>
    </row>
    <row r="4" spans="1:7" s="2" customFormat="1" x14ac:dyDescent="0.25">
      <c r="A4" s="1" t="s">
        <v>2</v>
      </c>
      <c r="D4" s="6"/>
      <c r="E4" s="4"/>
      <c r="F4" s="4"/>
      <c r="G4" s="4"/>
    </row>
    <row r="5" spans="1:7" s="2" customFormat="1" x14ac:dyDescent="0.25">
      <c r="A5" s="1" t="s">
        <v>3</v>
      </c>
      <c r="D5" s="6"/>
      <c r="E5" s="4"/>
      <c r="F5" s="4"/>
      <c r="G5" s="4"/>
    </row>
    <row r="6" spans="1:7" s="2" customFormat="1" x14ac:dyDescent="0.25">
      <c r="A6" s="1" t="s">
        <v>119</v>
      </c>
      <c r="B6" s="7">
        <v>30.122681</v>
      </c>
      <c r="D6" s="6"/>
      <c r="E6" s="4"/>
      <c r="F6" s="4"/>
      <c r="G6" s="4"/>
    </row>
    <row r="7" spans="1:7" s="2" customFormat="1" x14ac:dyDescent="0.25">
      <c r="A7" s="1" t="s">
        <v>4</v>
      </c>
      <c r="B7" s="8"/>
      <c r="D7" s="6"/>
      <c r="E7" s="4"/>
      <c r="F7" s="4"/>
      <c r="G7" s="4"/>
    </row>
    <row r="8" spans="1:7" s="2" customFormat="1" x14ac:dyDescent="0.25">
      <c r="A8" s="20"/>
      <c r="B8" s="8"/>
      <c r="C8" s="4"/>
      <c r="D8" s="6"/>
      <c r="E8" s="4"/>
    </row>
    <row r="9" spans="1:7" s="11" customFormat="1" x14ac:dyDescent="0.25">
      <c r="A9" s="21"/>
      <c r="B9" s="9"/>
      <c r="C9" s="4"/>
      <c r="D9" s="6"/>
      <c r="E9" s="10"/>
    </row>
    <row r="10" spans="1:7" s="11" customFormat="1" x14ac:dyDescent="0.25">
      <c r="A10" s="11" t="s">
        <v>5</v>
      </c>
      <c r="B10" s="11" t="s">
        <v>6</v>
      </c>
      <c r="C10" s="11" t="s">
        <v>7</v>
      </c>
      <c r="D10" s="6" t="s">
        <v>118</v>
      </c>
      <c r="E10" s="10"/>
    </row>
    <row r="11" spans="1:7" x14ac:dyDescent="0.25">
      <c r="A11" s="12" t="s">
        <v>8</v>
      </c>
      <c r="B11" s="13" t="s">
        <v>9</v>
      </c>
      <c r="C11" s="14">
        <f>+[1]Report!B11</f>
        <v>8914.3799999999992</v>
      </c>
      <c r="D11" s="15">
        <f>ROUND(B$6*Table24[[#This Row],[2019-20 P2 Funded FTES ]],0)</f>
        <v>268525</v>
      </c>
    </row>
    <row r="12" spans="1:7" x14ac:dyDescent="0.25">
      <c r="A12" s="12" t="s">
        <v>10</v>
      </c>
      <c r="B12" s="13" t="s">
        <v>11</v>
      </c>
      <c r="C12" s="14">
        <f>+[1]Report!B12</f>
        <v>10858.246666666668</v>
      </c>
      <c r="D12" s="16">
        <f>ROUND(B$6*Table24[[#This Row],[2019-20 P2 Funded FTES ]],0)</f>
        <v>327080</v>
      </c>
    </row>
    <row r="13" spans="1:7" x14ac:dyDescent="0.25">
      <c r="A13" s="12" t="s">
        <v>12</v>
      </c>
      <c r="B13" s="13" t="s">
        <v>13</v>
      </c>
      <c r="C13" s="14">
        <f>+[1]Report!B13</f>
        <v>2440.4333333333334</v>
      </c>
      <c r="D13" s="16">
        <f>ROUND(B$6*Table24[[#This Row],[2019-20 P2 Funded FTES ]],0)</f>
        <v>73512</v>
      </c>
    </row>
    <row r="14" spans="1:7" x14ac:dyDescent="0.25">
      <c r="A14" s="12" t="s">
        <v>14</v>
      </c>
      <c r="B14" s="13" t="s">
        <v>15</v>
      </c>
      <c r="C14" s="14">
        <f>+[1]Report!B14</f>
        <v>10383.226697333334</v>
      </c>
      <c r="D14" s="16">
        <f>ROUND(B$6*Table24[[#This Row],[2019-20 P2 Funded FTES ]],0)</f>
        <v>312771</v>
      </c>
    </row>
    <row r="15" spans="1:7" x14ac:dyDescent="0.25">
      <c r="A15" s="12" t="s">
        <v>16</v>
      </c>
      <c r="B15" s="12" t="s">
        <v>17</v>
      </c>
      <c r="C15" s="14">
        <f>+[1]Report!B15</f>
        <v>9787.7133333333331</v>
      </c>
      <c r="D15" s="16">
        <f>ROUND(B$6*Table24[[#This Row],[2019-20 P2 Funded FTES ]],0)</f>
        <v>294832</v>
      </c>
    </row>
    <row r="16" spans="1:7" x14ac:dyDescent="0.25">
      <c r="A16" s="12" t="s">
        <v>10</v>
      </c>
      <c r="B16" s="13" t="s">
        <v>18</v>
      </c>
      <c r="C16" s="14">
        <f>+[1]Report!B16</f>
        <v>16131.636666666664</v>
      </c>
      <c r="D16" s="16">
        <f>ROUND(B$6*Table24[[#This Row],[2019-20 P2 Funded FTES ]],0)</f>
        <v>485928</v>
      </c>
    </row>
    <row r="17" spans="1:4" x14ac:dyDescent="0.25">
      <c r="A17" s="12" t="s">
        <v>19</v>
      </c>
      <c r="B17" s="13" t="s">
        <v>20</v>
      </c>
      <c r="C17" s="14">
        <f>+[1]Report!B17</f>
        <v>17387.364214000001</v>
      </c>
      <c r="D17" s="16">
        <f>ROUND(B$6*Table24[[#This Row],[2019-20 P2 Funded FTES ]],0)</f>
        <v>523754</v>
      </c>
    </row>
    <row r="18" spans="1:4" x14ac:dyDescent="0.25">
      <c r="A18" s="12" t="s">
        <v>12</v>
      </c>
      <c r="B18" s="12" t="s">
        <v>21</v>
      </c>
      <c r="C18" s="14">
        <f>+[1]Report!B18</f>
        <v>16120.19786531434</v>
      </c>
      <c r="D18" s="16">
        <f>ROUND(B$6*Table24[[#This Row],[2019-20 P2 Funded FTES ]],0)</f>
        <v>485584</v>
      </c>
    </row>
    <row r="19" spans="1:4" x14ac:dyDescent="0.25">
      <c r="A19" s="12" t="s">
        <v>10</v>
      </c>
      <c r="B19" s="13" t="s">
        <v>22</v>
      </c>
      <c r="C19" s="14">
        <f>+[1]Report!B19</f>
        <v>11746.098409</v>
      </c>
      <c r="D19" s="16">
        <f>ROUND(B$6*Table24[[#This Row],[2019-20 P2 Funded FTES ]],0)</f>
        <v>353824</v>
      </c>
    </row>
    <row r="20" spans="1:4" x14ac:dyDescent="0.25">
      <c r="A20" s="12" t="s">
        <v>23</v>
      </c>
      <c r="B20" s="13" t="s">
        <v>24</v>
      </c>
      <c r="C20" s="14">
        <f>+[1]Report!B20</f>
        <v>30899.296635999999</v>
      </c>
      <c r="D20" s="16">
        <f>ROUND(B$6*Table24[[#This Row],[2019-20 P2 Funded FTES ]],0)</f>
        <v>930770</v>
      </c>
    </row>
    <row r="21" spans="1:4" x14ac:dyDescent="0.25">
      <c r="A21" s="12" t="s">
        <v>10</v>
      </c>
      <c r="B21" s="12" t="s">
        <v>25</v>
      </c>
      <c r="C21" s="14">
        <f>+[1]Report!B21</f>
        <v>5980.2099763333335</v>
      </c>
      <c r="D21" s="16">
        <f>ROUND(B$6*Table24[[#This Row],[2019-20 P2 Funded FTES ]],0)</f>
        <v>180140</v>
      </c>
    </row>
    <row r="22" spans="1:4" x14ac:dyDescent="0.25">
      <c r="A22" s="12" t="s">
        <v>26</v>
      </c>
      <c r="B22" s="13" t="s">
        <v>27</v>
      </c>
      <c r="C22" s="14">
        <f>+[1]Report!B22</f>
        <v>27705.200017000003</v>
      </c>
      <c r="D22" s="16">
        <f>ROUND(B$6*Table24[[#This Row],[2019-20 P2 Funded FTES ]],0)</f>
        <v>834555</v>
      </c>
    </row>
    <row r="23" spans="1:4" x14ac:dyDescent="0.25">
      <c r="A23" s="12" t="s">
        <v>12</v>
      </c>
      <c r="B23" s="13" t="s">
        <v>28</v>
      </c>
      <c r="C23" s="14">
        <f>+[1]Report!B23</f>
        <v>1463.6666643333335</v>
      </c>
      <c r="D23" s="16">
        <f>ROUND(B$6*Table24[[#This Row],[2019-20 P2 Funded FTES ]],0)</f>
        <v>44090</v>
      </c>
    </row>
    <row r="24" spans="1:4" x14ac:dyDescent="0.25">
      <c r="A24" s="12" t="s">
        <v>29</v>
      </c>
      <c r="B24" s="12" t="s">
        <v>30</v>
      </c>
      <c r="C24" s="14">
        <f>+[1]Report!B24</f>
        <v>10473.329154567566</v>
      </c>
      <c r="D24" s="16">
        <f>ROUND(B$6*Table24[[#This Row],[2019-20 P2 Funded FTES ]],0)</f>
        <v>315485</v>
      </c>
    </row>
    <row r="25" spans="1:4" x14ac:dyDescent="0.25">
      <c r="A25" s="12" t="s">
        <v>10</v>
      </c>
      <c r="B25" s="13" t="s">
        <v>31</v>
      </c>
      <c r="C25" s="14">
        <f>+[1]Report!B25</f>
        <v>19206.169983000003</v>
      </c>
      <c r="D25" s="16">
        <f>ROUND(B$6*Table24[[#This Row],[2019-20 P2 Funded FTES ]],0)</f>
        <v>578541</v>
      </c>
    </row>
    <row r="26" spans="1:4" x14ac:dyDescent="0.25">
      <c r="A26" s="12" t="s">
        <v>32</v>
      </c>
      <c r="B26" s="13" t="s">
        <v>33</v>
      </c>
      <c r="C26" s="14">
        <f>+[1]Report!B26</f>
        <v>1639.8258454203281</v>
      </c>
      <c r="D26" s="16">
        <f>ROUND(B$6*Table24[[#This Row],[2019-20 P2 Funded FTES ]],0)</f>
        <v>49396</v>
      </c>
    </row>
    <row r="27" spans="1:4" x14ac:dyDescent="0.25">
      <c r="A27" s="12" t="s">
        <v>34</v>
      </c>
      <c r="B27" s="13" t="s">
        <v>35</v>
      </c>
      <c r="C27" s="14">
        <f>+[1]Report!B27</f>
        <v>23566.206666666669</v>
      </c>
      <c r="D27" s="16">
        <f>ROUND(B$6*Table24[[#This Row],[2019-20 P2 Funded FTES ]],0)</f>
        <v>709877</v>
      </c>
    </row>
    <row r="28" spans="1:4" x14ac:dyDescent="0.25">
      <c r="A28" s="12" t="s">
        <v>34</v>
      </c>
      <c r="B28" s="12" t="s">
        <v>36</v>
      </c>
      <c r="C28" s="14">
        <f>+[1]Report!B28</f>
        <v>5061.9789127367576</v>
      </c>
      <c r="D28" s="16">
        <f>ROUND(B$6*Table24[[#This Row],[2019-20 P2 Funded FTES ]],0)</f>
        <v>152480</v>
      </c>
    </row>
    <row r="29" spans="1:4" x14ac:dyDescent="0.25">
      <c r="A29" s="12" t="s">
        <v>10</v>
      </c>
      <c r="B29" s="13" t="s">
        <v>37</v>
      </c>
      <c r="C29" s="14">
        <f>+[1]Report!B29</f>
        <v>13467.756666666668</v>
      </c>
      <c r="D29" s="16">
        <f>ROUND(B$6*Table24[[#This Row],[2019-20 P2 Funded FTES ]],0)</f>
        <v>405685</v>
      </c>
    </row>
    <row r="30" spans="1:4" x14ac:dyDescent="0.25">
      <c r="A30" s="12" t="s">
        <v>38</v>
      </c>
      <c r="B30" s="13" t="s">
        <v>39</v>
      </c>
      <c r="C30" s="14">
        <f>+[1]Report!B30</f>
        <v>17307.313333333335</v>
      </c>
      <c r="D30" s="16">
        <f>ROUND(B$6*Table24[[#This Row],[2019-20 P2 Funded FTES ]],0)</f>
        <v>521343</v>
      </c>
    </row>
    <row r="31" spans="1:4" x14ac:dyDescent="0.25">
      <c r="A31" s="12" t="s">
        <v>40</v>
      </c>
      <c r="B31" s="12" t="s">
        <v>41</v>
      </c>
      <c r="C31" s="14">
        <f>+[1]Report!B31</f>
        <v>7371.3858775204981</v>
      </c>
      <c r="D31" s="16">
        <f>ROUND(B$6*Table24[[#This Row],[2019-20 P2 Funded FTES ]],0)</f>
        <v>222046</v>
      </c>
    </row>
    <row r="32" spans="1:4" x14ac:dyDescent="0.25">
      <c r="A32" s="12" t="s">
        <v>42</v>
      </c>
      <c r="B32" s="13" t="s">
        <v>43</v>
      </c>
      <c r="C32" s="14">
        <f>+[1]Report!B32</f>
        <v>7480.0427026666675</v>
      </c>
      <c r="D32" s="16">
        <f>ROUND(B$6*Table24[[#This Row],[2019-20 P2 Funded FTES ]],0)</f>
        <v>225319</v>
      </c>
    </row>
    <row r="33" spans="1:4" x14ac:dyDescent="0.25">
      <c r="A33" s="12" t="s">
        <v>44</v>
      </c>
      <c r="B33" s="13" t="s">
        <v>45</v>
      </c>
      <c r="C33" s="14">
        <f>+[1]Report!B33</f>
        <v>22674.97763686809</v>
      </c>
      <c r="D33" s="16">
        <f>ROUND(B$6*Table24[[#This Row],[2019-20 P2 Funded FTES ]],0)</f>
        <v>683031</v>
      </c>
    </row>
    <row r="34" spans="1:4" x14ac:dyDescent="0.25">
      <c r="A34" s="12" t="s">
        <v>46</v>
      </c>
      <c r="B34" s="12" t="s">
        <v>47</v>
      </c>
      <c r="C34" s="14">
        <f>+[1]Report!B34</f>
        <v>1701.3419275883195</v>
      </c>
      <c r="D34" s="16">
        <f>ROUND(B$6*Table24[[#This Row],[2019-20 P2 Funded FTES ]],0)</f>
        <v>51249</v>
      </c>
    </row>
    <row r="35" spans="1:4" x14ac:dyDescent="0.25">
      <c r="A35" s="12" t="s">
        <v>48</v>
      </c>
      <c r="B35" s="13" t="s">
        <v>49</v>
      </c>
      <c r="C35" s="14">
        <f>+[1]Report!B35</f>
        <v>1291.6877742086047</v>
      </c>
      <c r="D35" s="16">
        <f>ROUND(B$6*Table24[[#This Row],[2019-20 P2 Funded FTES ]],0)</f>
        <v>38909</v>
      </c>
    </row>
    <row r="36" spans="1:4" x14ac:dyDescent="0.25">
      <c r="A36" s="12" t="s">
        <v>10</v>
      </c>
      <c r="B36" s="13" t="s">
        <v>50</v>
      </c>
      <c r="C36" s="14">
        <f>+[1]Report!B36</f>
        <v>19268.939999999999</v>
      </c>
      <c r="D36" s="16">
        <f>ROUND(B$6*Table24[[#This Row],[2019-20 P2 Funded FTES ]],0)</f>
        <v>580432</v>
      </c>
    </row>
    <row r="37" spans="1:4" x14ac:dyDescent="0.25">
      <c r="A37" s="12" t="s">
        <v>10</v>
      </c>
      <c r="B37" s="13" t="s">
        <v>51</v>
      </c>
      <c r="C37" s="14">
        <f>+[1]Report!B37</f>
        <v>98520.128666666686</v>
      </c>
      <c r="D37" s="16">
        <f>ROUND(B$6*Table24[[#This Row],[2019-20 P2 Funded FTES ]],0)</f>
        <v>2967690</v>
      </c>
    </row>
    <row r="38" spans="1:4" x14ac:dyDescent="0.25">
      <c r="A38" s="12" t="s">
        <v>52</v>
      </c>
      <c r="B38" s="12" t="s">
        <v>53</v>
      </c>
      <c r="C38" s="14">
        <f>+[1]Report!B38</f>
        <v>46543.153333333335</v>
      </c>
      <c r="D38" s="16">
        <f>ROUND(B$6*Table24[[#This Row],[2019-20 P2 Funded FTES ]],0)</f>
        <v>1402005</v>
      </c>
    </row>
    <row r="39" spans="1:4" x14ac:dyDescent="0.25">
      <c r="A39" s="12" t="s">
        <v>54</v>
      </c>
      <c r="B39" s="13" t="s">
        <v>55</v>
      </c>
      <c r="C39" s="14">
        <f>+[1]Report!B39</f>
        <v>3317.7766666666671</v>
      </c>
      <c r="D39" s="16">
        <f>ROUND(B$6*Table24[[#This Row],[2019-20 P2 Funded FTES ]],0)</f>
        <v>99940</v>
      </c>
    </row>
    <row r="40" spans="1:4" x14ac:dyDescent="0.25">
      <c r="A40" s="12" t="s">
        <v>56</v>
      </c>
      <c r="B40" s="13" t="s">
        <v>57</v>
      </c>
      <c r="C40" s="14">
        <f>+[1]Report!B40</f>
        <v>2630.9100000000003</v>
      </c>
      <c r="D40" s="16">
        <f>ROUND(B$6*Table24[[#This Row],[2019-20 P2 Funded FTES ]],0)</f>
        <v>79250</v>
      </c>
    </row>
    <row r="41" spans="1:4" x14ac:dyDescent="0.25">
      <c r="A41" s="12" t="s">
        <v>58</v>
      </c>
      <c r="B41" s="12" t="s">
        <v>59</v>
      </c>
      <c r="C41" s="14">
        <f>+[1]Report!B41</f>
        <v>9370.9686042247067</v>
      </c>
      <c r="D41" s="16">
        <f>ROUND(B$6*Table24[[#This Row],[2019-20 P2 Funded FTES ]],0)</f>
        <v>282279</v>
      </c>
    </row>
    <row r="42" spans="1:4" x14ac:dyDescent="0.25">
      <c r="A42" s="12" t="s">
        <v>38</v>
      </c>
      <c r="B42" s="13" t="s">
        <v>60</v>
      </c>
      <c r="C42" s="14">
        <f>+[1]Report!B42</f>
        <v>10355.306666666667</v>
      </c>
      <c r="D42" s="16">
        <f>ROUND(B$6*Table24[[#This Row],[2019-20 P2 Funded FTES ]],0)</f>
        <v>311930</v>
      </c>
    </row>
    <row r="43" spans="1:4" x14ac:dyDescent="0.25">
      <c r="A43" s="12" t="s">
        <v>40</v>
      </c>
      <c r="B43" s="13" t="s">
        <v>61</v>
      </c>
      <c r="C43" s="14">
        <f>+[1]Report!B43</f>
        <v>6196.086666666668</v>
      </c>
      <c r="D43" s="16">
        <f>ROUND(B$6*Table24[[#This Row],[2019-20 P2 Funded FTES ]],0)</f>
        <v>186643</v>
      </c>
    </row>
    <row r="44" spans="1:4" x14ac:dyDescent="0.25">
      <c r="A44" s="12" t="s">
        <v>10</v>
      </c>
      <c r="B44" s="13" t="s">
        <v>62</v>
      </c>
      <c r="C44" s="14">
        <f>+[1]Report!B44</f>
        <v>32991.744200544454</v>
      </c>
      <c r="D44" s="16">
        <f>ROUND(B$6*Table24[[#This Row],[2019-20 P2 Funded FTES ]],0)</f>
        <v>993800</v>
      </c>
    </row>
    <row r="45" spans="1:4" x14ac:dyDescent="0.25">
      <c r="A45" s="12" t="s">
        <v>29</v>
      </c>
      <c r="B45" s="13" t="s">
        <v>63</v>
      </c>
      <c r="C45" s="14">
        <f>+[1]Report!B45</f>
        <v>11647.439999999997</v>
      </c>
      <c r="D45" s="16">
        <f>ROUND(B$6*Table24[[#This Row],[2019-20 P2 Funded FTES ]],0)</f>
        <v>350852</v>
      </c>
    </row>
    <row r="46" spans="1:4" x14ac:dyDescent="0.25">
      <c r="A46" s="12" t="s">
        <v>64</v>
      </c>
      <c r="B46" s="13" t="s">
        <v>65</v>
      </c>
      <c r="C46" s="14">
        <f>+[1]Report!B46</f>
        <v>4838.7799999999988</v>
      </c>
      <c r="D46" s="16">
        <f>ROUND(B$6*Table24[[#This Row],[2019-20 P2 Funded FTES ]],0)</f>
        <v>145757</v>
      </c>
    </row>
    <row r="47" spans="1:4" x14ac:dyDescent="0.25">
      <c r="A47" s="12" t="s">
        <v>23</v>
      </c>
      <c r="B47" s="13" t="s">
        <v>66</v>
      </c>
      <c r="C47" s="14">
        <f>+[1]Report!B47</f>
        <v>33202.823333333326</v>
      </c>
      <c r="D47" s="16">
        <f>ROUND(B$6*Table24[[#This Row],[2019-20 P2 Funded FTES ]],0)</f>
        <v>1000158</v>
      </c>
    </row>
    <row r="48" spans="1:4" x14ac:dyDescent="0.25">
      <c r="A48" s="12" t="s">
        <v>19</v>
      </c>
      <c r="B48" s="13" t="s">
        <v>67</v>
      </c>
      <c r="C48" s="14">
        <f>+[1]Report!B48</f>
        <v>7051.1566666666668</v>
      </c>
      <c r="D48" s="16">
        <f>ROUND(B$6*Table24[[#This Row],[2019-20 P2 Funded FTES ]],0)</f>
        <v>212400</v>
      </c>
    </row>
    <row r="49" spans="1:4" x14ac:dyDescent="0.25">
      <c r="A49" s="12" t="s">
        <v>29</v>
      </c>
      <c r="B49" s="13" t="s">
        <v>68</v>
      </c>
      <c r="C49" s="14">
        <f>+[1]Report!B49</f>
        <v>2182.1642718009457</v>
      </c>
      <c r="D49" s="16">
        <f>ROUND(B$6*Table24[[#This Row],[2019-20 P2 Funded FTES ]],0)</f>
        <v>65733</v>
      </c>
    </row>
    <row r="50" spans="1:4" x14ac:dyDescent="0.25">
      <c r="A50" s="12" t="s">
        <v>38</v>
      </c>
      <c r="B50" s="13" t="s">
        <v>69</v>
      </c>
      <c r="C50" s="14">
        <f>+[1]Report!B50</f>
        <v>18174.683313666665</v>
      </c>
      <c r="D50" s="16">
        <f>ROUND(B$6*Table24[[#This Row],[2019-20 P2 Funded FTES ]],0)</f>
        <v>547470</v>
      </c>
    </row>
    <row r="51" spans="1:4" x14ac:dyDescent="0.25">
      <c r="A51" s="12" t="s">
        <v>10</v>
      </c>
      <c r="B51" s="13" t="s">
        <v>70</v>
      </c>
      <c r="C51" s="14">
        <f>+[1]Report!B51</f>
        <v>23934.936696999997</v>
      </c>
      <c r="D51" s="16">
        <f>ROUND(B$6*Table24[[#This Row],[2019-20 P2 Funded FTES ]],0)</f>
        <v>720984</v>
      </c>
    </row>
    <row r="52" spans="1:4" x14ac:dyDescent="0.25">
      <c r="A52" s="12" t="s">
        <v>19</v>
      </c>
      <c r="B52" s="13" t="s">
        <v>71</v>
      </c>
      <c r="C52" s="14">
        <f>+[1]Report!B52</f>
        <v>16839.646687999997</v>
      </c>
      <c r="D52" s="16">
        <f>ROUND(B$6*Table24[[#This Row],[2019-20 P2 Funded FTES ]],0)</f>
        <v>507255</v>
      </c>
    </row>
    <row r="53" spans="1:4" x14ac:dyDescent="0.25">
      <c r="A53" s="12" t="s">
        <v>23</v>
      </c>
      <c r="B53" s="13" t="s">
        <v>72</v>
      </c>
      <c r="C53" s="14">
        <f>+[1]Report!B53</f>
        <v>26889.297655000002</v>
      </c>
      <c r="D53" s="16">
        <f>ROUND(B$6*Table24[[#This Row],[2019-20 P2 Funded FTES ]],0)</f>
        <v>809978</v>
      </c>
    </row>
    <row r="54" spans="1:4" x14ac:dyDescent="0.25">
      <c r="A54" s="12" t="s">
        <v>73</v>
      </c>
      <c r="B54" s="13" t="s">
        <v>74</v>
      </c>
      <c r="C54" s="14">
        <f>+[1]Report!B54</f>
        <v>3676.68</v>
      </c>
      <c r="D54" s="16">
        <f>ROUND(B$6*Table24[[#This Row],[2019-20 P2 Funded FTES ]],0)</f>
        <v>110751</v>
      </c>
    </row>
    <row r="55" spans="1:4" x14ac:dyDescent="0.25">
      <c r="A55" s="12" t="s">
        <v>10</v>
      </c>
      <c r="B55" s="13" t="s">
        <v>75</v>
      </c>
      <c r="C55" s="14">
        <f>+[1]Report!B55</f>
        <v>12967.548393333334</v>
      </c>
      <c r="D55" s="16">
        <f>ROUND(B$6*Table24[[#This Row],[2019-20 P2 Funded FTES ]],0)</f>
        <v>390617</v>
      </c>
    </row>
    <row r="56" spans="1:4" x14ac:dyDescent="0.25">
      <c r="A56" s="12" t="s">
        <v>29</v>
      </c>
      <c r="B56" s="12" t="s">
        <v>76</v>
      </c>
      <c r="C56" s="14">
        <f>+[1]Report!B56</f>
        <v>30630.521383562169</v>
      </c>
      <c r="D56" s="16">
        <f>ROUND(B$6*Table24[[#This Row],[2019-20 P2 Funded FTES ]],0)</f>
        <v>922673</v>
      </c>
    </row>
    <row r="57" spans="1:4" x14ac:dyDescent="0.25">
      <c r="A57" s="12" t="s">
        <v>12</v>
      </c>
      <c r="B57" s="13" t="s">
        <v>77</v>
      </c>
      <c r="C57" s="14">
        <f>+[1]Report!B57</f>
        <v>15474.125012370094</v>
      </c>
      <c r="D57" s="16">
        <f>ROUND(B$6*Table24[[#This Row],[2019-20 P2 Funded FTES ]],0)</f>
        <v>466122</v>
      </c>
    </row>
    <row r="58" spans="1:4" x14ac:dyDescent="0.25">
      <c r="A58" s="12" t="s">
        <v>38</v>
      </c>
      <c r="B58" s="13" t="s">
        <v>78</v>
      </c>
      <c r="C58" s="14">
        <f>+[1]Report!B58</f>
        <v>39832.086666666655</v>
      </c>
      <c r="D58" s="16">
        <f>ROUND(B$6*Table24[[#This Row],[2019-20 P2 Funded FTES ]],0)</f>
        <v>1199849</v>
      </c>
    </row>
    <row r="59" spans="1:4" x14ac:dyDescent="0.25">
      <c r="A59" s="12" t="s">
        <v>79</v>
      </c>
      <c r="B59" s="12" t="s">
        <v>80</v>
      </c>
      <c r="C59" s="14">
        <f>+[1]Report!B59</f>
        <v>20574.103302733336</v>
      </c>
      <c r="D59" s="16">
        <f>ROUND(B$6*Table24[[#This Row],[2019-20 P2 Funded FTES ]],0)</f>
        <v>619747</v>
      </c>
    </row>
    <row r="60" spans="1:4" x14ac:dyDescent="0.25">
      <c r="A60" s="12" t="s">
        <v>81</v>
      </c>
      <c r="B60" s="13" t="s">
        <v>82</v>
      </c>
      <c r="C60" s="14">
        <f>+[1]Report!B60</f>
        <v>15130.289979000001</v>
      </c>
      <c r="D60" s="16">
        <f>ROUND(B$6*Table24[[#This Row],[2019-20 P2 Funded FTES ]],0)</f>
        <v>455765</v>
      </c>
    </row>
    <row r="61" spans="1:4" x14ac:dyDescent="0.25">
      <c r="A61" s="12" t="s">
        <v>34</v>
      </c>
      <c r="B61" s="13" t="s">
        <v>83</v>
      </c>
      <c r="C61" s="14">
        <f>+[1]Report!B61</f>
        <v>11985.599996999999</v>
      </c>
      <c r="D61" s="16">
        <f>ROUND(B$6*Table24[[#This Row],[2019-20 P2 Funded FTES ]],0)</f>
        <v>361038</v>
      </c>
    </row>
    <row r="62" spans="1:4" x14ac:dyDescent="0.25">
      <c r="A62" s="12" t="s">
        <v>84</v>
      </c>
      <c r="B62" s="12" t="s">
        <v>85</v>
      </c>
      <c r="C62" s="14">
        <f>+[1]Report!B62</f>
        <v>7862.4266666666663</v>
      </c>
      <c r="D62" s="16">
        <f>ROUND(B$6*Table24[[#This Row],[2019-20 P2 Funded FTES ]],0)</f>
        <v>236837</v>
      </c>
    </row>
    <row r="63" spans="1:4" x14ac:dyDescent="0.25">
      <c r="A63" s="12" t="s">
        <v>86</v>
      </c>
      <c r="B63" s="13" t="s">
        <v>87</v>
      </c>
      <c r="C63" s="14">
        <f>+[1]Report!B63</f>
        <v>15199.813333333332</v>
      </c>
      <c r="D63" s="16">
        <f>ROUND(B$6*Table24[[#This Row],[2019-20 P2 Funded FTES ]],0)</f>
        <v>457859</v>
      </c>
    </row>
    <row r="64" spans="1:4" x14ac:dyDescent="0.25">
      <c r="A64" s="12" t="s">
        <v>8</v>
      </c>
      <c r="B64" s="13" t="s">
        <v>88</v>
      </c>
      <c r="C64" s="14">
        <f>+[1]Report!B64</f>
        <v>12857.383333333335</v>
      </c>
      <c r="D64" s="16">
        <f>ROUND(B$6*Table24[[#This Row],[2019-20 P2 Funded FTES ]],0)</f>
        <v>387299</v>
      </c>
    </row>
    <row r="65" spans="1:4" x14ac:dyDescent="0.25">
      <c r="A65" s="12" t="s">
        <v>10</v>
      </c>
      <c r="B65" s="12" t="s">
        <v>89</v>
      </c>
      <c r="C65" s="14">
        <f>+[1]Report!B65</f>
        <v>17040.968868814882</v>
      </c>
      <c r="D65" s="16">
        <f>ROUND(B$6*Table24[[#This Row],[2019-20 P2 Funded FTES ]],0)</f>
        <v>513320</v>
      </c>
    </row>
    <row r="66" spans="1:4" x14ac:dyDescent="0.25">
      <c r="A66" s="12" t="s">
        <v>10</v>
      </c>
      <c r="B66" s="13" t="s">
        <v>90</v>
      </c>
      <c r="C66" s="14">
        <f>+[1]Report!B66</f>
        <v>19678.256666666661</v>
      </c>
      <c r="D66" s="16">
        <f>ROUND(B$6*Table24[[#This Row],[2019-20 P2 Funded FTES ]],0)</f>
        <v>592762</v>
      </c>
    </row>
    <row r="67" spans="1:4" x14ac:dyDescent="0.25">
      <c r="A67" s="12" t="s">
        <v>91</v>
      </c>
      <c r="B67" s="13" t="s">
        <v>92</v>
      </c>
      <c r="C67" s="14">
        <f>+[1]Report!B67</f>
        <v>10400.878280618001</v>
      </c>
      <c r="D67" s="16">
        <f>ROUND(B$6*Table24[[#This Row],[2019-20 P2 Funded FTES ]],0)</f>
        <v>313302</v>
      </c>
    </row>
    <row r="68" spans="1:4" x14ac:dyDescent="0.25">
      <c r="A68" s="12" t="s">
        <v>93</v>
      </c>
      <c r="B68" s="13" t="s">
        <v>94</v>
      </c>
      <c r="C68" s="14">
        <f>+[1]Report!B68</f>
        <v>6573.07</v>
      </c>
      <c r="D68" s="16">
        <f>ROUND(B$6*Table24[[#This Row],[2019-20 P2 Funded FTES ]],0)</f>
        <v>197998</v>
      </c>
    </row>
    <row r="69" spans="1:4" x14ac:dyDescent="0.25">
      <c r="A69" s="12" t="s">
        <v>95</v>
      </c>
      <c r="B69" s="12" t="s">
        <v>96</v>
      </c>
      <c r="C69" s="14">
        <f>+[1]Report!B69</f>
        <v>14286.916726333331</v>
      </c>
      <c r="D69" s="16">
        <f>ROUND(B$6*Table24[[#This Row],[2019-20 P2 Funded FTES ]],0)</f>
        <v>430360</v>
      </c>
    </row>
    <row r="70" spans="1:4" x14ac:dyDescent="0.25">
      <c r="A70" s="12" t="s">
        <v>97</v>
      </c>
      <c r="B70" s="13" t="s">
        <v>98</v>
      </c>
      <c r="C70" s="14">
        <f>+[1]Report!B70</f>
        <v>2098.836666666667</v>
      </c>
      <c r="D70" s="16">
        <f>ROUND(B$6*Table24[[#This Row],[2019-20 P2 Funded FTES ]],0)</f>
        <v>63223</v>
      </c>
    </row>
    <row r="71" spans="1:4" x14ac:dyDescent="0.25">
      <c r="A71" s="12" t="s">
        <v>99</v>
      </c>
      <c r="B71" s="13" t="s">
        <v>100</v>
      </c>
      <c r="C71" s="14">
        <f>+[1]Report!B71</f>
        <v>7031.05</v>
      </c>
      <c r="D71" s="16">
        <f>ROUND(B$6*Table24[[#This Row],[2019-20 P2 Funded FTES ]],0)</f>
        <v>211794</v>
      </c>
    </row>
    <row r="72" spans="1:4" x14ac:dyDescent="0.25">
      <c r="A72" s="12" t="s">
        <v>101</v>
      </c>
      <c r="B72" s="12" t="s">
        <v>102</v>
      </c>
      <c r="C72" s="14">
        <f>+[1]Report!B72</f>
        <v>19426.449999999997</v>
      </c>
      <c r="D72" s="16">
        <f>ROUND(B$6*Table24[[#This Row],[2019-20 P2 Funded FTES ]],0)</f>
        <v>585177</v>
      </c>
    </row>
    <row r="73" spans="1:4" x14ac:dyDescent="0.25">
      <c r="A73" s="12" t="s">
        <v>23</v>
      </c>
      <c r="B73" s="13" t="s">
        <v>103</v>
      </c>
      <c r="C73" s="14">
        <f>+[1]Report!B73</f>
        <v>26932.086666666666</v>
      </c>
      <c r="D73" s="16">
        <f>ROUND(B$6*Table24[[#This Row],[2019-20 P2 Funded FTES ]],0)</f>
        <v>811267</v>
      </c>
    </row>
    <row r="74" spans="1:4" x14ac:dyDescent="0.25">
      <c r="A74" s="12" t="s">
        <v>38</v>
      </c>
      <c r="B74" s="13" t="s">
        <v>104</v>
      </c>
      <c r="C74" s="14">
        <f>+[1]Report!B74</f>
        <v>14209.076666666668</v>
      </c>
      <c r="D74" s="16">
        <f>ROUND(B$6*Table24[[#This Row],[2019-20 P2 Funded FTES ]],0)</f>
        <v>428015</v>
      </c>
    </row>
    <row r="75" spans="1:4" x14ac:dyDescent="0.25">
      <c r="A75" s="12" t="s">
        <v>105</v>
      </c>
      <c r="B75" s="13" t="s">
        <v>106</v>
      </c>
      <c r="C75" s="14">
        <f>+[1]Report!B75</f>
        <v>31101.144034666671</v>
      </c>
      <c r="D75" s="16">
        <f>ROUND(B$6*Table24[[#This Row],[2019-20 P2 Funded FTES ]],0)</f>
        <v>936850</v>
      </c>
    </row>
    <row r="76" spans="1:4" x14ac:dyDescent="0.25">
      <c r="A76" s="12" t="s">
        <v>107</v>
      </c>
      <c r="B76" s="13" t="s">
        <v>108</v>
      </c>
      <c r="C76" s="14">
        <f>+[1]Report!B76</f>
        <v>25917.502514333333</v>
      </c>
      <c r="D76" s="16">
        <f>ROUND(B$6*Table24[[#This Row],[2019-20 P2 Funded FTES ]],0)</f>
        <v>780705</v>
      </c>
    </row>
    <row r="77" spans="1:4" x14ac:dyDescent="0.25">
      <c r="A77" s="12" t="s">
        <v>12</v>
      </c>
      <c r="B77" s="13" t="s">
        <v>109</v>
      </c>
      <c r="C77" s="14">
        <f>+[1]Report!B77</f>
        <v>9529.143791333332</v>
      </c>
      <c r="D77" s="16">
        <f>ROUND(B$6*Table24[[#This Row],[2019-20 P2 Funded FTES ]],0)</f>
        <v>287043</v>
      </c>
    </row>
    <row r="78" spans="1:4" x14ac:dyDescent="0.25">
      <c r="A78" s="12" t="s">
        <v>105</v>
      </c>
      <c r="B78" s="12" t="s">
        <v>110</v>
      </c>
      <c r="C78" s="14">
        <f>+[1]Report!B78</f>
        <v>5989.1462307699558</v>
      </c>
      <c r="D78" s="16">
        <f>ROUND(B$6*Table24[[#This Row],[2019-20 P2 Funded FTES ]],0)</f>
        <v>180409</v>
      </c>
    </row>
    <row r="79" spans="1:4" x14ac:dyDescent="0.25">
      <c r="A79" s="12" t="s">
        <v>44</v>
      </c>
      <c r="B79" s="13" t="s">
        <v>111</v>
      </c>
      <c r="C79" s="14">
        <f>+[1]Report!B79</f>
        <v>2870.6020191610955</v>
      </c>
      <c r="D79" s="16">
        <f>ROUND(B$6*Table24[[#This Row],[2019-20 P2 Funded FTES ]],0)</f>
        <v>86470</v>
      </c>
    </row>
    <row r="80" spans="1:4" x14ac:dyDescent="0.25">
      <c r="A80" s="12" t="s">
        <v>34</v>
      </c>
      <c r="B80" s="13" t="s">
        <v>112</v>
      </c>
      <c r="C80" s="14">
        <f>+[1]Report!B80</f>
        <v>11695.693333333333</v>
      </c>
      <c r="D80" s="16">
        <f>ROUND(B$6*Table24[[#This Row],[2019-20 P2 Funded FTES ]],0)</f>
        <v>352306</v>
      </c>
    </row>
    <row r="81" spans="1:5" x14ac:dyDescent="0.25">
      <c r="A81" s="12" t="s">
        <v>113</v>
      </c>
      <c r="B81" s="12" t="s">
        <v>114</v>
      </c>
      <c r="C81" s="14">
        <f>+[1]Report!B81</f>
        <v>16225.706666666669</v>
      </c>
      <c r="D81" s="16">
        <f>ROUND(B$6*Table24[[#This Row],[2019-20 P2 Funded FTES ]],0)</f>
        <v>488762</v>
      </c>
    </row>
    <row r="82" spans="1:5" x14ac:dyDescent="0.25">
      <c r="A82" s="12" t="s">
        <v>115</v>
      </c>
      <c r="B82" s="13" t="s">
        <v>116</v>
      </c>
      <c r="C82" s="14">
        <f>+[1]Report!B82</f>
        <v>7549.0461726518915</v>
      </c>
      <c r="D82" s="16">
        <f>ROUND(B$6*Table24[[#This Row],[2019-20 P2 Funded FTES ]],0)</f>
        <v>227398</v>
      </c>
      <c r="E82" s="13"/>
    </row>
    <row r="83" spans="1:5" x14ac:dyDescent="0.25">
      <c r="A83" s="22" t="s">
        <v>117</v>
      </c>
      <c r="B83" s="17" t="s">
        <v>117</v>
      </c>
      <c r="C83" s="18">
        <f>SUM(Table24[2019-20 P2 Funded FTES ])</f>
        <v>1109761.7837641425</v>
      </c>
      <c r="D83" s="19">
        <f>SUM(Table24[Payment])</f>
        <v>33429000</v>
      </c>
    </row>
  </sheetData>
  <dataValidations count="5">
    <dataValidation allowBlank="1" showInputMessage="1" showErrorMessage="1" prompt="County Dropdown Menu: Press Alt + Down Arrow to Open" sqref="A10" xr:uid="{3824100D-BDF7-42E9-9CBF-76B91891895A}"/>
    <dataValidation allowBlank="1" showInputMessage="1" showErrorMessage="1" prompt="District Dropdown Menu: Press Alt + Down Arrow to Open" sqref="B10" xr:uid="{7761B803-5430-41D9-A80C-AB5279985F16}"/>
    <dataValidation allowBlank="1" showInputMessage="1" showErrorMessage="1" prompt="2019-20 P2 Funded FTES Dropdown Menu: Press Alt + Down Arrow to Open" sqref="C10" xr:uid="{535473BB-FCF5-4A12-8CCD-E7542C66337A}"/>
    <dataValidation allowBlank="1" showInputMessage="1" showErrorMessage="1" prompt="Payment Dropdown Menu: Press Alt + Down Arrow to Open" sqref="D10" xr:uid="{6600F976-88B4-4F35-A5CA-34C14E850E37}"/>
    <dataValidation allowBlank="1" showInputMessage="1" showErrorMessage="1" prompt="The top ten rows of this worksheet (above this row) are frozen. The first 2 columns of this worksheet (to the left of this column) are frozen. To unfreeze, hit Alt + w + f. Then hit Enter." sqref="C11" xr:uid="{C7B4B591-89A4-42A8-B78A-035C1F3288A8}"/>
  </dataValidations>
  <printOptions gridLines="1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mandate report</vt:lpstr>
      <vt:lpstr>'mandate report'!Print_Titles</vt:lpstr>
      <vt:lpstr>TitleRegion1..D83</vt:lpstr>
    </vt:vector>
  </TitlesOfParts>
  <Company>CCCCO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Fong, Randy</dc:creator>
  <cp:lastModifiedBy>Rachel</cp:lastModifiedBy>
  <cp:lastPrinted>2020-10-30T22:03:55Z</cp:lastPrinted>
  <dcterms:created xsi:type="dcterms:W3CDTF">2020-10-30T21:49:15Z</dcterms:created>
  <dcterms:modified xsi:type="dcterms:W3CDTF">2020-11-02T21:43:34Z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