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656" windowWidth="8880" windowHeight="3816" tabRatio="817" firstSheet="10" activeTab="10"/>
  </bookViews>
  <sheets>
    <sheet name="Sector" sheetId="159" state="veryHidden" r:id="rId1"/>
    <sheet name="PROJECT TO FUNDING" sheetId="167" state="veryHidden" r:id="rId2"/>
    <sheet name="FISCAL YEAR" sheetId="170" state="veryHidden" r:id="rId3"/>
    <sheet name="If then statement for College" sheetId="102" state="veryHidden" r:id="rId4"/>
    <sheet name="If then statement for RFA" sheetId="172" state="veryHidden" r:id="rId5"/>
    <sheet name="Reverse District Dropdown list " sheetId="103" state="veryHidden" r:id="rId6"/>
    <sheet name="Reverse RFA dropdown list" sheetId="171" state="veryHidden" r:id="rId7"/>
    <sheet name="RFA Info" sheetId="169" state="veryHidden" r:id="rId8"/>
    <sheet name="Momentum Points" sheetId="158" state="veryHidden" r:id="rId9"/>
    <sheet name="Leading Indicators" sheetId="160" state="veryHidden" r:id="rId10"/>
    <sheet name="Do First" sheetId="153" r:id="rId11"/>
    <sheet name="Contact Page" sheetId="110" r:id="rId12"/>
    <sheet name="Budget Summary" sheetId="96" r:id="rId13"/>
    <sheet name="Budget Detail Sheet" sheetId="133" r:id="rId14"/>
    <sheet name="Budget Detail Sheet (SAMPLE)" sheetId="136" r:id="rId15"/>
    <sheet name="Match" sheetId="113" r:id="rId16"/>
    <sheet name="Workplan Certification" sheetId="183" r:id="rId17"/>
    <sheet name="Annual Workplan-1" sheetId="173" r:id="rId18"/>
    <sheet name="Annual Workplan-2" sheetId="174" r:id="rId19"/>
    <sheet name="Annual Workplan-3" sheetId="175" r:id="rId20"/>
    <sheet name="Annual Workplan-4" sheetId="176" r:id="rId21"/>
    <sheet name="Annual Workplan-5" sheetId="177" r:id="rId22"/>
    <sheet name="Annual Workplan-6" sheetId="178" r:id="rId23"/>
    <sheet name="Annual Workplan-7" sheetId="179" r:id="rId24"/>
    <sheet name="Annual Workplan-8" sheetId="180" r:id="rId25"/>
    <sheet name="Annual Workplan-9" sheetId="181" r:id="rId26"/>
    <sheet name="Annual Workplan-10" sheetId="182" r:id="rId27"/>
    <sheet name="Dropdown List" sheetId="101" state="veryHidden" r:id="rId28"/>
  </sheets>
  <definedNames>
    <definedName name="_xlnm._FilterDatabase" localSheetId="27" hidden="1">'Dropdown List'!$A$1:$K$74</definedName>
    <definedName name="_xlnm._FilterDatabase" localSheetId="5">'Reverse District Dropdown list '!$A$1:$B$153</definedName>
    <definedName name="_xlnm._FilterDatabase" localSheetId="6" hidden="1">'Reverse RFA dropdown list'!$D$1:$D$1</definedName>
    <definedName name="_xlnm._FilterDatabase" localSheetId="7" hidden="1">'RFA Info'!$A$1:$A$1</definedName>
    <definedName name="Allan_Hancock_Joint" localSheetId="5">'Reverse District Dropdown list '!$A$2:$B$2</definedName>
    <definedName name="Antelope_Valley" localSheetId="5">'Reverse District Dropdown list '!$A$3:$B$3</definedName>
    <definedName name="Barstow" localSheetId="5">'Reverse District Dropdown list '!$A$4:$B$4</definedName>
    <definedName name="Butte_Glenn" localSheetId="5">'Reverse District Dropdown list '!$A$5:$B$5</definedName>
    <definedName name="Cabrillo" localSheetId="5">'Reverse District Dropdown list '!$A$6:$B$6</definedName>
    <definedName name="Cerritos" localSheetId="5">'Reverse District Dropdown list '!$A$7:$B$7</definedName>
    <definedName name="Chabot_Las_Positas" localSheetId="5">'Reverse District Dropdown list '!$A$8:$B$8</definedName>
    <definedName name="Chaffey" localSheetId="5">'Reverse District Dropdown list '!$A$11:$B$11</definedName>
    <definedName name="Citrus" localSheetId="5">'Reverse District Dropdown list '!$A$12:$B$12</definedName>
    <definedName name="Coast" localSheetId="5">'Reverse District Dropdown list '!#REF!</definedName>
    <definedName name="Colleges" localSheetId="17">#REF!</definedName>
    <definedName name="Colleges" localSheetId="26">#REF!</definedName>
    <definedName name="Colleges" localSheetId="18">#REF!</definedName>
    <definedName name="Colleges" localSheetId="19">#REF!</definedName>
    <definedName name="Colleges" localSheetId="20">#REF!</definedName>
    <definedName name="Colleges" localSheetId="21">#REF!</definedName>
    <definedName name="Colleges" localSheetId="22">#REF!</definedName>
    <definedName name="Colleges" localSheetId="23">#REF!</definedName>
    <definedName name="Colleges" localSheetId="24">#REF!</definedName>
    <definedName name="Colleges" localSheetId="25">#REF!</definedName>
    <definedName name="Colleges" localSheetId="13">#REF!</definedName>
    <definedName name="Colleges" localSheetId="14">#REF!</definedName>
    <definedName name="Colleges" localSheetId="11">#REF!</definedName>
    <definedName name="Colleges" localSheetId="10">#REF!</definedName>
    <definedName name="Colleges" localSheetId="4">#REF!</definedName>
    <definedName name="Colleges" localSheetId="15">#REF!</definedName>
    <definedName name="Colleges" localSheetId="5">#REF!</definedName>
    <definedName name="Colleges" localSheetId="6">#REF!</definedName>
    <definedName name="Colleges" localSheetId="7">#REF!</definedName>
    <definedName name="Colleges" localSheetId="16">#REF!</definedName>
    <definedName name="Colleges">#REF!</definedName>
    <definedName name="Columbia_College" localSheetId="5">'Reverse District Dropdown list '!#REF!</definedName>
    <definedName name="Compton" localSheetId="5">'Reverse District Dropdown list '!$A$20:$B$20</definedName>
    <definedName name="Contra_Costa" localSheetId="5">'Reverse District Dropdown list '!$A$21:$B$21</definedName>
    <definedName name="Copper_Mountain" localSheetId="5">'Reverse District Dropdown list '!$A$25:$B$25</definedName>
    <definedName name="Desert" localSheetId="5">'Reverse District Dropdown list '!$A$26:$B$26</definedName>
    <definedName name="Districts" localSheetId="17">#REF!</definedName>
    <definedName name="Districts" localSheetId="26">#REF!</definedName>
    <definedName name="Districts" localSheetId="18">#REF!</definedName>
    <definedName name="Districts" localSheetId="19">#REF!</definedName>
    <definedName name="Districts" localSheetId="20">#REF!</definedName>
    <definedName name="Districts" localSheetId="21">#REF!</definedName>
    <definedName name="Districts" localSheetId="22">#REF!</definedName>
    <definedName name="Districts" localSheetId="23">#REF!</definedName>
    <definedName name="Districts" localSheetId="24">#REF!</definedName>
    <definedName name="Districts" localSheetId="25">#REF!</definedName>
    <definedName name="Districts" localSheetId="13">#REF!</definedName>
    <definedName name="Districts" localSheetId="14">#REF!</definedName>
    <definedName name="Districts" localSheetId="11">#REF!</definedName>
    <definedName name="Districts" localSheetId="10">#REF!</definedName>
    <definedName name="Districts" localSheetId="4">#REF!</definedName>
    <definedName name="Districts" localSheetId="15">#REF!</definedName>
    <definedName name="Districts" localSheetId="5">#REF!</definedName>
    <definedName name="Districts" localSheetId="6">#REF!</definedName>
    <definedName name="Districts" localSheetId="7">#REF!</definedName>
    <definedName name="Districts" localSheetId="16">#REF!</definedName>
    <definedName name="Districts">#REF!</definedName>
    <definedName name="El_Camino" localSheetId="5">'Reverse District Dropdown list '!$A$27:$B$27</definedName>
    <definedName name="Feather_River" localSheetId="5">'Reverse District Dropdown list '!$A$29:$B$29</definedName>
    <definedName name="Foothill_DeAnza" localSheetId="5">'Reverse District Dropdown list '!$A$30:$B$30</definedName>
    <definedName name="Funding" localSheetId="17">#REF!</definedName>
    <definedName name="Funding" localSheetId="26">#REF!</definedName>
    <definedName name="Funding" localSheetId="18">#REF!</definedName>
    <definedName name="Funding" localSheetId="19">#REF!</definedName>
    <definedName name="Funding" localSheetId="20">#REF!</definedName>
    <definedName name="Funding" localSheetId="21">#REF!</definedName>
    <definedName name="Funding" localSheetId="22">#REF!</definedName>
    <definedName name="Funding" localSheetId="23">#REF!</definedName>
    <definedName name="Funding" localSheetId="24">#REF!</definedName>
    <definedName name="Funding" localSheetId="25">#REF!</definedName>
    <definedName name="Funding" localSheetId="13">#REF!</definedName>
    <definedName name="Funding" localSheetId="14">#REF!</definedName>
    <definedName name="Funding" localSheetId="10">#REF!</definedName>
    <definedName name="Funding" localSheetId="4">#REF!</definedName>
    <definedName name="Funding" localSheetId="6">#REF!</definedName>
    <definedName name="Funding" localSheetId="7">#REF!</definedName>
    <definedName name="Funding" localSheetId="16">#REF!</definedName>
    <definedName name="Funding">#REF!</definedName>
    <definedName name="Gavilan" localSheetId="5">'Reverse District Dropdown list '!$A$34:$B$34</definedName>
    <definedName name="Glendale" localSheetId="5">'Reverse District Dropdown list '!$A$35:$B$35</definedName>
    <definedName name="Grossmont_Cuyamaca" localSheetId="5">'Reverse District Dropdown list '!$A$36:$B$36</definedName>
    <definedName name="Hartnell" localSheetId="5">'Reverse District Dropdown list '!$A$46:$B$46</definedName>
    <definedName name="Imperial" localSheetId="5">'Reverse District Dropdown list '!$A$50:$B$50</definedName>
    <definedName name="Kern" localSheetId="5">'Reverse District Dropdown list '!$A$51:$B$51</definedName>
    <definedName name="Lake_Tahoe" localSheetId="5">'Reverse District Dropdown list '!$A$54:$B$54</definedName>
    <definedName name="Lassen" localSheetId="5">'Reverse District Dropdown list '!$A$55:$B$55</definedName>
    <definedName name="Long_Beach" localSheetId="5">'Reverse District Dropdown list '!$A$56:$B$56</definedName>
    <definedName name="Los_Angeles" localSheetId="5">'Reverse District Dropdown list '!$A$57:$B$57</definedName>
    <definedName name="Los_Rios" localSheetId="5">'Reverse District Dropdown list '!$A$71:$B$71</definedName>
    <definedName name="Marin" localSheetId="5">'Reverse District Dropdown list '!$A$80:$B$80</definedName>
    <definedName name="Mendocino_Lake" localSheetId="5">'Reverse District Dropdown list '!$A$81:$B$81</definedName>
    <definedName name="Merced" localSheetId="5">'Reverse District Dropdown list '!$A$82:$B$82</definedName>
    <definedName name="MiraCosta" localSheetId="5">'Reverse District Dropdown list '!$A$84:$B$84</definedName>
    <definedName name="Mission_College" localSheetId="5">'Reverse District Dropdown list '!#REF!</definedName>
    <definedName name="Monterey_Peninsula" localSheetId="5">'Reverse District Dropdown list '!$A$85:$B$85</definedName>
    <definedName name="Moorpark_College" localSheetId="5">'Reverse District Dropdown list '!$A$143:$B$143</definedName>
    <definedName name="Mt._San_Antonio" localSheetId="5">'Reverse District Dropdown list '!$A$88:$B$88</definedName>
    <definedName name="Mt._San_Jacinto" localSheetId="5">'Reverse District Dropdown list '!$A$89:$B$89</definedName>
    <definedName name="Napa_Valley" localSheetId="5">'Reverse District Dropdown list '!$A$90:$B$90</definedName>
    <definedName name="North_Orange_County" localSheetId="5">'Reverse District Dropdown list '!$A$91:$B$91</definedName>
    <definedName name="Ohlone" localSheetId="5">'Reverse District Dropdown list '!$A$93:$B$93</definedName>
    <definedName name="Palo_Verde" localSheetId="5">'Reverse District Dropdown list '!$A$94:$B$94</definedName>
    <definedName name="Palomar" localSheetId="5">'Reverse District Dropdown list '!$A$95:$B$95</definedName>
    <definedName name="Pasadena_Area" localSheetId="5">'Reverse District Dropdown list '!$A$96:$B$96</definedName>
    <definedName name="Peralta" localSheetId="5">'Reverse District Dropdown list '!$A$97:$B$97</definedName>
    <definedName name="_xlnm.Print_Area" localSheetId="17">'Annual Workplan-1'!$A$1:$H$53</definedName>
    <definedName name="_xlnm.Print_Area" localSheetId="26">'Annual Workplan-10'!$A$1:$H$53</definedName>
    <definedName name="_xlnm.Print_Area" localSheetId="18">'Annual Workplan-2'!$A$1:$H$53</definedName>
    <definedName name="_xlnm.Print_Area" localSheetId="19">'Annual Workplan-3'!$A$1:$H$53</definedName>
    <definedName name="_xlnm.Print_Area" localSheetId="20">'Annual Workplan-4'!$A$1:$H$53</definedName>
    <definedName name="_xlnm.Print_Area" localSheetId="21">'Annual Workplan-5'!$A$1:$H$53</definedName>
    <definedName name="_xlnm.Print_Area" localSheetId="22">'Annual Workplan-6'!$A$1:$H$53</definedName>
    <definedName name="_xlnm.Print_Area" localSheetId="23">'Annual Workplan-7'!$A$1:$H$53</definedName>
    <definedName name="_xlnm.Print_Area" localSheetId="24">'Annual Workplan-8'!$A$1:$H$53</definedName>
    <definedName name="_xlnm.Print_Area" localSheetId="25">'Annual Workplan-9'!$A$1:$H$53</definedName>
    <definedName name="_xlnm.Print_Area" localSheetId="13">'Budget Detail Sheet'!$A$1:$D$66</definedName>
    <definedName name="_xlnm.Print_Area" localSheetId="14">'Budget Detail Sheet (SAMPLE)'!$A$1:$D$64</definedName>
    <definedName name="_xlnm.Print_Area" localSheetId="12">'Budget Summary'!$A$1:$E$33</definedName>
    <definedName name="_xlnm.Print_Area" localSheetId="11">'Contact Page'!$A$1:$G$46</definedName>
    <definedName name="_xlnm.Print_Area" localSheetId="10">'Do First'!$A$1:$J$43</definedName>
    <definedName name="_xlnm.Print_Area" localSheetId="15">Match!$A$1:$E$52</definedName>
    <definedName name="_xlnm.Print_Area" localSheetId="16">'Workplan Certification'!$A$1:$D$14</definedName>
    <definedName name="_xlnm.Print_Titles" localSheetId="17">'Annual Workplan-1'!$1:$19</definedName>
    <definedName name="_xlnm.Print_Titles" localSheetId="26">'Annual Workplan-10'!$1:$19</definedName>
    <definedName name="_xlnm.Print_Titles" localSheetId="18">'Annual Workplan-2'!$1:$19</definedName>
    <definedName name="_xlnm.Print_Titles" localSheetId="19">'Annual Workplan-3'!$1:$19</definedName>
    <definedName name="_xlnm.Print_Titles" localSheetId="20">'Annual Workplan-4'!$1:$19</definedName>
    <definedName name="_xlnm.Print_Titles" localSheetId="21">'Annual Workplan-5'!$1:$19</definedName>
    <definedName name="_xlnm.Print_Titles" localSheetId="22">'Annual Workplan-6'!$1:$19</definedName>
    <definedName name="_xlnm.Print_Titles" localSheetId="23">'Annual Workplan-7'!$1:$19</definedName>
    <definedName name="_xlnm.Print_Titles" localSheetId="24">'Annual Workplan-8'!$1:$19</definedName>
    <definedName name="_xlnm.Print_Titles" localSheetId="25">'Annual Workplan-9'!$1:$19</definedName>
    <definedName name="_xlnm.Print_Titles" localSheetId="13">'Budget Detail Sheet'!$1:$10</definedName>
    <definedName name="_xlnm.Print_Titles" localSheetId="14">'Budget Detail Sheet (SAMPLE)'!$1:$10</definedName>
    <definedName name="_xlnm.Print_Titles" localSheetId="15">Match!$1:$11</definedName>
    <definedName name="Rancho_Santiago" localSheetId="5">'Reverse District Dropdown list '!$A$105:$B$105</definedName>
    <definedName name="Redwoods" localSheetId="5">'Reverse District Dropdown list '!$A$108:$B$108</definedName>
    <definedName name="Rio_Hondo" localSheetId="5">'Reverse District Dropdown list '!$A$109:$B$109</definedName>
    <definedName name="Riverside" localSheetId="5">'Reverse District Dropdown list '!$A$111:$B$111</definedName>
    <definedName name="San_Bernardino" localSheetId="5">'Reverse District Dropdown list '!$A$116:$B$116</definedName>
    <definedName name="San_Diego" localSheetId="5">'Reverse District Dropdown list '!$A$118:$B$118</definedName>
    <definedName name="San_Francisco" localSheetId="5">'Reverse District Dropdown list '!#REF!</definedName>
    <definedName name="San_Joaquin_Delta" localSheetId="5">'Reverse District Dropdown list '!$A$121:$B$121</definedName>
    <definedName name="San_Jose_Evergreen" localSheetId="5">'Reverse District Dropdown list '!$A$122:$B$122</definedName>
    <definedName name="San_Luis_Obispo_County" localSheetId="5">'Reverse District Dropdown list '!$A$124:$B$124</definedName>
    <definedName name="San_Mateo_County" localSheetId="5">'Reverse District Dropdown list '!$A$125:$B$125</definedName>
    <definedName name="Santa_Barbara" localSheetId="5">'Reverse District Dropdown list '!$A$128:$B$128</definedName>
    <definedName name="Santa_Clarita" localSheetId="5">'Reverse District Dropdown list '!$A$129:$B$129</definedName>
    <definedName name="Santa_Monica" localSheetId="5">'Reverse District Dropdown list '!$A$130:$B$130</definedName>
    <definedName name="Sequoias" localSheetId="5">'Reverse District Dropdown list '!$A$131:$B$131</definedName>
    <definedName name="Shasta_Tehama_Trinity_Joint" localSheetId="5">'Reverse District Dropdown list '!$A$132:$B$132</definedName>
    <definedName name="Sierra_Joint" localSheetId="5">'Reverse District Dropdown list '!$A$133:$B$133</definedName>
    <definedName name="Siskiyous_Joint" localSheetId="5">'Reverse District Dropdown list '!$A$134:$B$134</definedName>
    <definedName name="Solano_County" localSheetId="5">'Reverse District Dropdown list '!$A$135:$B$135</definedName>
    <definedName name="Sonoma_County" localSheetId="5">'Reverse District Dropdown list '!$A$136:$B$136</definedName>
    <definedName name="South_Orange_County" localSheetId="5">'Reverse District Dropdown list '!$A$137:$B$137</definedName>
    <definedName name="Southwestern" localSheetId="5">'Reverse District Dropdown list '!$A$139:$B$139</definedName>
    <definedName name="State_Center" localSheetId="5">'Reverse District Dropdown list '!$A$140:$B$140</definedName>
    <definedName name="Taft_College" localSheetId="5">'Reverse District Dropdown list '!#REF!</definedName>
    <definedName name="test" localSheetId="17">#REF!</definedName>
    <definedName name="test" localSheetId="26">#REF!</definedName>
    <definedName name="test" localSheetId="18">#REF!</definedName>
    <definedName name="test" localSheetId="19">#REF!</definedName>
    <definedName name="test" localSheetId="20">#REF!</definedName>
    <definedName name="test" localSheetId="21">#REF!</definedName>
    <definedName name="test" localSheetId="22">#REF!</definedName>
    <definedName name="test" localSheetId="23">#REF!</definedName>
    <definedName name="test" localSheetId="24">#REF!</definedName>
    <definedName name="test" localSheetId="25">#REF!</definedName>
    <definedName name="test" localSheetId="13">#REF!</definedName>
    <definedName name="test" localSheetId="14">#REF!</definedName>
    <definedName name="test" localSheetId="11">#REF!</definedName>
    <definedName name="test" localSheetId="10">#REF!</definedName>
    <definedName name="test" localSheetId="4">#REF!</definedName>
    <definedName name="test" localSheetId="15">#REF!</definedName>
    <definedName name="test" localSheetId="6">#REF!</definedName>
    <definedName name="test" localSheetId="7">#REF!</definedName>
    <definedName name="test" localSheetId="16">#REF!</definedName>
    <definedName name="test">#REF!</definedName>
    <definedName name="Ventura_County" localSheetId="5">'Reverse District Dropdown list '!$A$142:$B$142</definedName>
    <definedName name="Victor_Valley" localSheetId="5">'Reverse District Dropdown list '!$A$145:$B$145</definedName>
    <definedName name="Victor_Valley_College" localSheetId="5">'Reverse District Dropdown list '!#REF!</definedName>
    <definedName name="West_Hills" localSheetId="5">'Reverse District Dropdown list '!$A$146:$B$146</definedName>
    <definedName name="West_Hills_College_Coalinga" localSheetId="5">'Reverse District Dropdown list '!#REF!</definedName>
    <definedName name="West_Kern" localSheetId="5">'Reverse District Dropdown list '!$A$148:$B$148</definedName>
    <definedName name="West_Valley_Mission" localSheetId="5">'Reverse District Dropdown list '!$A$149:$B$149</definedName>
    <definedName name="Woodland_Community_College" localSheetId="5">'Reverse District Dropdown list '!#REF!</definedName>
    <definedName name="Yosemite" localSheetId="5">'Reverse District Dropdown list '!$A$151:$B$151</definedName>
    <definedName name="Yuba" localSheetId="5">'Reverse District Dropdown list '!$A$153:$B$153</definedName>
  </definedNames>
  <calcPr calcId="145621"/>
</workbook>
</file>

<file path=xl/calcChain.xml><?xml version="1.0" encoding="utf-8"?>
<calcChain xmlns="http://schemas.openxmlformats.org/spreadsheetml/2006/main">
  <c r="C5" i="183" l="1"/>
  <c r="C4" i="183"/>
  <c r="E50" i="113" l="1"/>
  <c r="B50" i="113"/>
  <c r="E46" i="113"/>
  <c r="B46" i="113"/>
  <c r="A11" i="174"/>
  <c r="A11" i="175"/>
  <c r="A11" i="176"/>
  <c r="A11" i="177"/>
  <c r="A11" i="178"/>
  <c r="A11" i="179"/>
  <c r="A11" i="180"/>
  <c r="A11" i="181"/>
  <c r="A11" i="182"/>
  <c r="A11" i="173"/>
  <c r="D3" i="110" l="1"/>
  <c r="E16" i="182"/>
  <c r="E14" i="182"/>
  <c r="E16" i="181"/>
  <c r="E14" i="181"/>
  <c r="E16" i="180"/>
  <c r="E14" i="180"/>
  <c r="E16" i="179"/>
  <c r="E14" i="179"/>
  <c r="E16" i="178"/>
  <c r="E14" i="178"/>
  <c r="E16" i="177"/>
  <c r="E14" i="177"/>
  <c r="E16" i="176"/>
  <c r="E14" i="176"/>
  <c r="E16" i="175"/>
  <c r="E14" i="175"/>
  <c r="E16" i="174"/>
  <c r="E14" i="174"/>
  <c r="E16" i="173"/>
  <c r="E14" i="173"/>
  <c r="D3" i="96" l="1"/>
  <c r="D2" i="110"/>
  <c r="C3" i="183" s="1"/>
  <c r="D1" i="110"/>
  <c r="C2" i="183" s="1"/>
  <c r="D1" i="170"/>
  <c r="D3" i="170" s="1"/>
  <c r="D17" i="153" s="1"/>
  <c r="J13" i="153"/>
  <c r="A23" i="171"/>
  <c r="A22" i="171"/>
  <c r="A21" i="171"/>
  <c r="A20" i="171"/>
  <c r="A19" i="171"/>
  <c r="A18" i="171"/>
  <c r="A17" i="171"/>
  <c r="A16" i="171"/>
  <c r="A15" i="171"/>
  <c r="A14" i="171"/>
  <c r="A13" i="171"/>
  <c r="A12" i="171"/>
  <c r="A11" i="171"/>
  <c r="A10" i="171"/>
  <c r="A9" i="171"/>
  <c r="A8" i="171"/>
  <c r="A7" i="171"/>
  <c r="A6" i="171"/>
  <c r="A5" i="171"/>
  <c r="A4" i="171"/>
  <c r="A3" i="171"/>
  <c r="A2" i="171"/>
  <c r="A1" i="172"/>
  <c r="A12" i="172" s="1"/>
  <c r="J7" i="153"/>
  <c r="H15" i="153"/>
  <c r="J11" i="153"/>
  <c r="R13" i="153"/>
  <c r="G1" i="171" s="1"/>
  <c r="D19" i="153"/>
  <c r="A7" i="113" s="1"/>
  <c r="G4" i="171" l="1"/>
  <c r="F3" i="170" s="1"/>
  <c r="F5" i="170" s="1"/>
  <c r="G2" i="181"/>
  <c r="G2" i="179"/>
  <c r="G2" i="177"/>
  <c r="G2" i="175"/>
  <c r="G2" i="182"/>
  <c r="G2" i="180"/>
  <c r="G2" i="178"/>
  <c r="G2" i="176"/>
  <c r="G2" i="174"/>
  <c r="G1" i="182"/>
  <c r="G1" i="180"/>
  <c r="G1" i="178"/>
  <c r="G1" i="176"/>
  <c r="G1" i="174"/>
  <c r="G1" i="181"/>
  <c r="G1" i="179"/>
  <c r="G1" i="177"/>
  <c r="G1" i="175"/>
  <c r="G3" i="173"/>
  <c r="G3" i="182"/>
  <c r="G3" i="180"/>
  <c r="G3" i="178"/>
  <c r="G3" i="176"/>
  <c r="G3" i="174"/>
  <c r="G3" i="181"/>
  <c r="G3" i="179"/>
  <c r="G3" i="177"/>
  <c r="G3" i="175"/>
  <c r="D2" i="96"/>
  <c r="G2" i="173"/>
  <c r="D1" i="96"/>
  <c r="G1" i="173"/>
  <c r="D5" i="170"/>
  <c r="A3" i="172"/>
  <c r="A5" i="172"/>
  <c r="A7" i="172"/>
  <c r="A9" i="172"/>
  <c r="A11" i="172"/>
  <c r="A4" i="172"/>
  <c r="A6" i="172"/>
  <c r="A8" i="172"/>
  <c r="A10" i="172"/>
  <c r="I21" i="153"/>
  <c r="F17" i="153" l="1"/>
  <c r="R17" i="153" s="1"/>
  <c r="E14" i="158"/>
  <c r="E15" i="158" s="1"/>
  <c r="H17" i="153" l="1"/>
  <c r="D4" i="110" s="1"/>
  <c r="E11" i="158"/>
  <c r="E12" i="158" s="1"/>
  <c r="E8" i="158"/>
  <c r="E9" i="158" s="1"/>
  <c r="E5" i="158"/>
  <c r="E6" i="158" s="1"/>
  <c r="E2" i="158"/>
  <c r="E3" i="158" s="1"/>
  <c r="D4" i="160"/>
  <c r="D5" i="160" s="1"/>
  <c r="D1" i="160"/>
  <c r="D2" i="160" s="1"/>
  <c r="D5" i="96" l="1"/>
  <c r="G5" i="173" s="1"/>
  <c r="C6" i="183"/>
  <c r="G5" i="182"/>
  <c r="G5" i="181"/>
  <c r="G5" i="174"/>
  <c r="D2" i="133"/>
  <c r="D2" i="113"/>
  <c r="D2" i="136"/>
  <c r="G5" i="175" l="1"/>
  <c r="G5" i="177"/>
  <c r="G5" i="178"/>
  <c r="G5" i="179"/>
  <c r="G5" i="180"/>
  <c r="G5" i="176"/>
  <c r="B8" i="110"/>
  <c r="E14" i="96" l="1"/>
  <c r="E26" i="133"/>
  <c r="E18" i="133"/>
  <c r="E13" i="96" s="1"/>
  <c r="D10" i="133"/>
  <c r="E10" i="133" s="1"/>
  <c r="D4" i="96"/>
  <c r="E1" i="103"/>
  <c r="G4" i="181" l="1"/>
  <c r="G4" i="179"/>
  <c r="G4" i="177"/>
  <c r="G4" i="175"/>
  <c r="G4" i="182"/>
  <c r="G4" i="180"/>
  <c r="G4" i="178"/>
  <c r="G4" i="176"/>
  <c r="G4" i="174"/>
  <c r="G4" i="173"/>
  <c r="D4" i="136"/>
  <c r="D3" i="136"/>
  <c r="E4" i="103"/>
  <c r="E6" i="103" s="1"/>
  <c r="D4" i="113"/>
  <c r="D3" i="113"/>
  <c r="D10" i="136"/>
  <c r="D4" i="133"/>
  <c r="D3" i="133"/>
  <c r="E12" i="96"/>
  <c r="F12" i="96" s="1"/>
  <c r="A1" i="102"/>
  <c r="A12" i="102" s="1"/>
  <c r="A7" i="102" l="1"/>
  <c r="A3" i="102"/>
  <c r="A5" i="102"/>
  <c r="A9" i="102"/>
  <c r="A11" i="102"/>
  <c r="A4" i="102"/>
  <c r="A6" i="102"/>
  <c r="A8" i="102"/>
  <c r="A10" i="102"/>
  <c r="D1" i="113" l="1"/>
  <c r="D1" i="136"/>
  <c r="D1" i="133"/>
  <c r="D5" i="113" l="1"/>
  <c r="D5" i="133"/>
  <c r="D5" i="136"/>
  <c r="D61" i="136"/>
  <c r="D63" i="136" s="1"/>
  <c r="E19" i="96"/>
  <c r="E18" i="96"/>
  <c r="E17" i="96"/>
  <c r="E16" i="96"/>
  <c r="E15" i="96"/>
  <c r="D63" i="133"/>
  <c r="E31" i="96"/>
  <c r="E27" i="96"/>
  <c r="B31" i="96"/>
  <c r="B27" i="96"/>
  <c r="E39" i="113"/>
  <c r="E41" i="113" s="1"/>
  <c r="E42" i="113" s="1"/>
  <c r="L80" i="101"/>
  <c r="D64" i="133" l="1"/>
  <c r="E21" i="96" s="1"/>
  <c r="W64" i="133"/>
  <c r="E20" i="96"/>
  <c r="E8" i="103"/>
  <c r="J9" i="153" s="1"/>
  <c r="E64" i="133" l="1"/>
  <c r="F21" i="96" s="1"/>
  <c r="D65" i="133"/>
  <c r="E22" i="96" s="1"/>
  <c r="W65" i="133"/>
  <c r="D23" i="96"/>
  <c r="D66" i="133" l="1"/>
</calcChain>
</file>

<file path=xl/sharedStrings.xml><?xml version="1.0" encoding="utf-8"?>
<sst xmlns="http://schemas.openxmlformats.org/spreadsheetml/2006/main" count="1707" uniqueCount="545">
  <si>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</si>
  <si>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</si>
  <si>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</si>
  <si>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</si>
  <si>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</si>
  <si>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</si>
  <si>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</si>
  <si>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</si>
  <si>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</si>
  <si>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</si>
  <si>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DISTRICT:</t>
  </si>
  <si>
    <t>COLLEGE:</t>
  </si>
  <si>
    <t>APPLICATION BUDGET SUMMARY</t>
  </si>
  <si>
    <t>NOTE:</t>
  </si>
  <si>
    <t>Submit details explaining the expenditures by category on the Application Budget Detail Sheet.</t>
  </si>
  <si>
    <t>Object of Expenditure</t>
  </si>
  <si>
    <t>Classification</t>
  </si>
  <si>
    <t>Line</t>
  </si>
  <si>
    <t>Employee Benefits</t>
  </si>
  <si>
    <t>Supplies and Materials</t>
  </si>
  <si>
    <t>TOTAL DIRECT COSTS:</t>
  </si>
  <si>
    <t>TOTAL COSTS:</t>
  </si>
  <si>
    <t>INSTRUCTIONAL SALARIES</t>
  </si>
  <si>
    <t>NONINSTRUCTIONAL SALARIES</t>
  </si>
  <si>
    <t>EMPLOYEE BENEFITS</t>
  </si>
  <si>
    <t>SUPPLIES AND MATERIALS</t>
  </si>
  <si>
    <t>OTHER OPERATING EXPENSES AND SERVICES</t>
  </si>
  <si>
    <t>CAPITAL OUTLAY</t>
  </si>
  <si>
    <t>OTHER OUTGO</t>
  </si>
  <si>
    <t>I authorize this cost proposal as the maximum amount to be claimed for this project and assure that funds shall be spent in compliance with State and Federal Regulations.</t>
  </si>
  <si>
    <t>Name:</t>
  </si>
  <si>
    <t>Title:</t>
  </si>
  <si>
    <t>Date:</t>
  </si>
  <si>
    <t>Authorized Signature:</t>
  </si>
  <si>
    <t>APPLICATION BUDGET DETAIL SHEET</t>
  </si>
  <si>
    <t>3000</t>
  </si>
  <si>
    <t>6000</t>
  </si>
  <si>
    <t>Allan Hancock Joint CCD</t>
  </si>
  <si>
    <t>Antelope Valley CCD</t>
  </si>
  <si>
    <t>Barstow CCD</t>
  </si>
  <si>
    <t>Butte-Glenn CCD</t>
  </si>
  <si>
    <t>Cabrillo CCD</t>
  </si>
  <si>
    <t>Cerritos CCD</t>
  </si>
  <si>
    <t>Chabot-Las Positas CCD</t>
  </si>
  <si>
    <t>Chaffey CCD</t>
  </si>
  <si>
    <t>Citrus CCD</t>
  </si>
  <si>
    <t>Coast CCD</t>
  </si>
  <si>
    <t>Compton CCD</t>
  </si>
  <si>
    <t>Contra Costa CCD</t>
  </si>
  <si>
    <t>Copper Mountain CCD</t>
  </si>
  <si>
    <t>Desert CCD</t>
  </si>
  <si>
    <t>El Camino CCD</t>
  </si>
  <si>
    <t>Feather River CCD</t>
  </si>
  <si>
    <t>Foothill-DeAnza CCD</t>
  </si>
  <si>
    <t>Gavilan CCD</t>
  </si>
  <si>
    <t>Glendale CCD</t>
  </si>
  <si>
    <t>Grossmont-Cuyamaca CCD</t>
  </si>
  <si>
    <t>Hartnell CCD</t>
  </si>
  <si>
    <t>Imperial CCD</t>
  </si>
  <si>
    <t>Kern CCD</t>
  </si>
  <si>
    <t>Lake Tahoe CCD</t>
  </si>
  <si>
    <t>Lassen CCD</t>
  </si>
  <si>
    <t>Long Beach CCD</t>
  </si>
  <si>
    <t>Los Angeles CCD</t>
  </si>
  <si>
    <t>Los Rios CCD</t>
  </si>
  <si>
    <t>Marin CCD</t>
  </si>
  <si>
    <t>Mendocino-Lake CCD</t>
  </si>
  <si>
    <t>Merced CCD</t>
  </si>
  <si>
    <t>MiraCosta CCD</t>
  </si>
  <si>
    <t>Monterey Peninsula CCD</t>
  </si>
  <si>
    <t>Mt. San Antonio CCD</t>
  </si>
  <si>
    <t>Mt. San Jacinto CCD</t>
  </si>
  <si>
    <t>Napa Valley CCD</t>
  </si>
  <si>
    <t>North Orange County CCD</t>
  </si>
  <si>
    <t>Ohlone CCD</t>
  </si>
  <si>
    <t>Palo Verde CCD</t>
  </si>
  <si>
    <t>Palomar CCD</t>
  </si>
  <si>
    <t>Pasadena Area CCD</t>
  </si>
  <si>
    <t>Peralta CCD</t>
  </si>
  <si>
    <t>Rancho Santiago CCD</t>
  </si>
  <si>
    <t>Redwoods CCD</t>
  </si>
  <si>
    <t>Rio Hondo CCD</t>
  </si>
  <si>
    <t>Riverside CCD</t>
  </si>
  <si>
    <t>San Bernardino CCD</t>
  </si>
  <si>
    <t>San Diego CCD</t>
  </si>
  <si>
    <t>San Francisco CCD</t>
  </si>
  <si>
    <t>San Joaquin Delta CCD</t>
  </si>
  <si>
    <t>San Jose-Evergreen CCD</t>
  </si>
  <si>
    <t>San Luis Obispo County CCD</t>
  </si>
  <si>
    <t>San Mateo County CCD</t>
  </si>
  <si>
    <t>Santa Barbara CCD</t>
  </si>
  <si>
    <t>Santa Clarita CCD</t>
  </si>
  <si>
    <t>Santa Monica CCD</t>
  </si>
  <si>
    <t>Sequoias CCD</t>
  </si>
  <si>
    <t>Sierra Joint CCD</t>
  </si>
  <si>
    <t>Siskiyous Joint CCD</t>
  </si>
  <si>
    <t>Solano County CCD</t>
  </si>
  <si>
    <t>Sonoma County CCD</t>
  </si>
  <si>
    <t>South Orange County CCD</t>
  </si>
  <si>
    <t>Southwestern CCD</t>
  </si>
  <si>
    <t>State Center CCD</t>
  </si>
  <si>
    <t>Ventura County CCD</t>
  </si>
  <si>
    <t>Victor Valley CCD</t>
  </si>
  <si>
    <t>West Hills CCD</t>
  </si>
  <si>
    <t>West Kern CCD</t>
  </si>
  <si>
    <t>West Valley-Mission CCD</t>
  </si>
  <si>
    <t>Yosemite CCD</t>
  </si>
  <si>
    <t>Yuba CCD</t>
  </si>
  <si>
    <t>Allan Hancock College</t>
  </si>
  <si>
    <t xml:space="preserve"> </t>
  </si>
  <si>
    <t>Antelope Valley College</t>
  </si>
  <si>
    <t>Barstow College</t>
  </si>
  <si>
    <t>Butte College</t>
  </si>
  <si>
    <t>Cabrillo College</t>
  </si>
  <si>
    <t>Cerritos College</t>
  </si>
  <si>
    <t>Chabot College</t>
  </si>
  <si>
    <t>Las Positas College</t>
  </si>
  <si>
    <t>Chaffey College</t>
  </si>
  <si>
    <t>Citrus College</t>
  </si>
  <si>
    <t>Coastline Community College</t>
  </si>
  <si>
    <t>Golden West College</t>
  </si>
  <si>
    <t>Orange Coast College</t>
  </si>
  <si>
    <t>Contra Costa College</t>
  </si>
  <si>
    <t>Diablo Valley College</t>
  </si>
  <si>
    <t>Los Medanos College</t>
  </si>
  <si>
    <t>Copper Mountain College</t>
  </si>
  <si>
    <t>College of the Desert</t>
  </si>
  <si>
    <t>El Camino College</t>
  </si>
  <si>
    <t>Feather River College</t>
  </si>
  <si>
    <t>DeAnza College</t>
  </si>
  <si>
    <t>Foothill College</t>
  </si>
  <si>
    <t>Gavilan College</t>
  </si>
  <si>
    <t>Glendale Community College</t>
  </si>
  <si>
    <t>Cuyamaca College</t>
  </si>
  <si>
    <t>Grossmont College</t>
  </si>
  <si>
    <t>Hartnell College</t>
  </si>
  <si>
    <t>Imperial Valley College</t>
  </si>
  <si>
    <t>Bakersfield College</t>
  </si>
  <si>
    <t>Cerro Coso Community College</t>
  </si>
  <si>
    <t>Porterville College</t>
  </si>
  <si>
    <t>Lake Tahoe Community College</t>
  </si>
  <si>
    <t>Lassen College</t>
  </si>
  <si>
    <t>Long Beach City College</t>
  </si>
  <si>
    <t>East Los Angeles College</t>
  </si>
  <si>
    <t>Los Angeles City College</t>
  </si>
  <si>
    <t>Los Angeles Harbor College</t>
  </si>
  <si>
    <t>Los Angeles Mission College</t>
  </si>
  <si>
    <t>Los Angeles Pierce College</t>
  </si>
  <si>
    <t>Los Angeles Southwest College</t>
  </si>
  <si>
    <t>Los Angeles Trade-Tech College</t>
  </si>
  <si>
    <t>American River College</t>
  </si>
  <si>
    <t>Consumnes River College</t>
  </si>
  <si>
    <t>Folsom Lake College</t>
  </si>
  <si>
    <t>Sacramento City College</t>
  </si>
  <si>
    <t>College of Marin</t>
  </si>
  <si>
    <t>Mendocino College</t>
  </si>
  <si>
    <t>Merced College</t>
  </si>
  <si>
    <t>MiraCosta College</t>
  </si>
  <si>
    <t>Monterey Peninsula College</t>
  </si>
  <si>
    <t>Mt. San Antonio College</t>
  </si>
  <si>
    <t>Mt. San Jacinto College</t>
  </si>
  <si>
    <t>Napa Valley College</t>
  </si>
  <si>
    <t>Cypress College</t>
  </si>
  <si>
    <t>Fullerton College</t>
  </si>
  <si>
    <t>Ohlone College</t>
  </si>
  <si>
    <t>Palo Verde College</t>
  </si>
  <si>
    <t>Palomar College</t>
  </si>
  <si>
    <t>Pasadena City College</t>
  </si>
  <si>
    <t>College of Alameda</t>
  </si>
  <si>
    <t>Berkeley City College</t>
  </si>
  <si>
    <t>Laney College</t>
  </si>
  <si>
    <t>Merritt College</t>
  </si>
  <si>
    <t>Santa Ana College</t>
  </si>
  <si>
    <t>Santiago Canyon College</t>
  </si>
  <si>
    <t>College of the Redwoods</t>
  </si>
  <si>
    <t>Rio Hondo College</t>
  </si>
  <si>
    <t>Moreno Valley College</t>
  </si>
  <si>
    <t>Norco College</t>
  </si>
  <si>
    <t>Crafton Hills College</t>
  </si>
  <si>
    <t>San Bernardino Valley College</t>
  </si>
  <si>
    <t>San Diego City College</t>
  </si>
  <si>
    <t>San Diego Mesa College</t>
  </si>
  <si>
    <t>San Diego Miramar College</t>
  </si>
  <si>
    <t>City College of San Francisco</t>
  </si>
  <si>
    <t>San Joaquin Delta College</t>
  </si>
  <si>
    <t>Evergreen Valley College</t>
  </si>
  <si>
    <t>San Jose City College</t>
  </si>
  <si>
    <t>Cuesta College</t>
  </si>
  <si>
    <t>College of San Mateo</t>
  </si>
  <si>
    <t>Skyline College</t>
  </si>
  <si>
    <t>Santa Barbara City College</t>
  </si>
  <si>
    <t>College of the Canyons</t>
  </si>
  <si>
    <t>Santa Monica College</t>
  </si>
  <si>
    <t>College of the Sequoias</t>
  </si>
  <si>
    <t>Shasta College</t>
  </si>
  <si>
    <t>Sierra College</t>
  </si>
  <si>
    <t>College of the Siskiyous</t>
  </si>
  <si>
    <t>Solano Community College</t>
  </si>
  <si>
    <t>Santa Rosa Junior College</t>
  </si>
  <si>
    <t>Irvine Valley College</t>
  </si>
  <si>
    <t>Saddleback College</t>
  </si>
  <si>
    <t>Southwestern College</t>
  </si>
  <si>
    <t>Fresno City College</t>
  </si>
  <si>
    <t>Reedley College</t>
  </si>
  <si>
    <t>Moorpark College</t>
  </si>
  <si>
    <t>Oxnard College</t>
  </si>
  <si>
    <t>Ventura College</t>
  </si>
  <si>
    <t>Victor Valley College</t>
  </si>
  <si>
    <t>West Hills College Coalinga</t>
  </si>
  <si>
    <t>West Hills College Lemoore</t>
  </si>
  <si>
    <t>Taft College</t>
  </si>
  <si>
    <t>Mission College</t>
  </si>
  <si>
    <t>West Valley College</t>
  </si>
  <si>
    <t>Columbia College</t>
  </si>
  <si>
    <t>Modesto Junior College</t>
  </si>
  <si>
    <t>Woodland Community College</t>
  </si>
  <si>
    <t>Yuba College</t>
  </si>
  <si>
    <t>Los Angeles Valley College</t>
  </si>
  <si>
    <t>West Los Angeles College</t>
  </si>
  <si>
    <t>DISTRICT</t>
  </si>
  <si>
    <t>Riverside City College</t>
  </si>
  <si>
    <t>Shasta-Tehama-Trinity CCD</t>
  </si>
  <si>
    <t>N/A</t>
  </si>
  <si>
    <t>COLLEGE1</t>
  </si>
  <si>
    <t>COLLEGE2</t>
  </si>
  <si>
    <t>COLLEGE3</t>
  </si>
  <si>
    <t>COLLEGE4</t>
  </si>
  <si>
    <t>COLLEGE5</t>
  </si>
  <si>
    <t>COLLEGE6</t>
  </si>
  <si>
    <t>COLLEGE7</t>
  </si>
  <si>
    <t>COLLEGE8</t>
  </si>
  <si>
    <t>COLLEGE9</t>
  </si>
  <si>
    <t>Subcontractors</t>
  </si>
  <si>
    <t>CONTACT PAGE</t>
  </si>
  <si>
    <t>Address:</t>
  </si>
  <si>
    <t>Phone:</t>
  </si>
  <si>
    <t>Fax:</t>
  </si>
  <si>
    <t>Person Responsible for Data Entry</t>
  </si>
  <si>
    <t>Person Responsible for Budget Certification</t>
  </si>
  <si>
    <t>State:</t>
  </si>
  <si>
    <r>
      <t>Project Director</t>
    </r>
    <r>
      <rPr>
        <sz val="12"/>
        <rFont val="Arial"/>
        <family val="2"/>
      </rPr>
      <t xml:space="preserve"> </t>
    </r>
    <r>
      <rPr>
        <i/>
        <sz val="10"/>
        <rFont val="Arial"/>
        <family val="2"/>
      </rPr>
      <t>(Person responsible for conducting the daily operation of the grant)</t>
    </r>
  </si>
  <si>
    <t>Activities</t>
  </si>
  <si>
    <t>Timelines</t>
  </si>
  <si>
    <t>Responsible Person(s)</t>
  </si>
  <si>
    <t>Performance Outcomes</t>
  </si>
  <si>
    <t>MATCH</t>
  </si>
  <si>
    <t>Match</t>
  </si>
  <si>
    <r>
      <t>Responsible Administrator</t>
    </r>
    <r>
      <rPr>
        <i/>
        <sz val="10"/>
        <rFont val="Arial"/>
        <family val="2"/>
      </rPr>
      <t xml:space="preserve"> (Should not be the same as Project Director)</t>
    </r>
  </si>
  <si>
    <t>Academic Salaries, Instructional, Contract or Regular Status</t>
  </si>
  <si>
    <t>2200</t>
  </si>
  <si>
    <t>4000</t>
  </si>
  <si>
    <t>5000</t>
  </si>
  <si>
    <t>Other Operating Expenses and Services</t>
  </si>
  <si>
    <t>Capital Outlay</t>
  </si>
  <si>
    <r>
      <t>TOTAL INDIRECT COSTS</t>
    </r>
    <r>
      <rPr>
        <sz val="10"/>
        <rFont val="Arial"/>
        <family val="2"/>
      </rPr>
      <t xml:space="preserve"> (Not to exceed 4% of Direct Costs)</t>
    </r>
    <r>
      <rPr>
        <b/>
        <sz val="10"/>
        <rFont val="Arial"/>
        <family val="2"/>
      </rPr>
      <t>:</t>
    </r>
  </si>
  <si>
    <t>RFA NUMBER:</t>
  </si>
  <si>
    <t>District:</t>
  </si>
  <si>
    <t>FUNDS REQUESTED</t>
  </si>
  <si>
    <t>Project Director:</t>
  </si>
  <si>
    <t>7000</t>
  </si>
  <si>
    <t>Other Outgo</t>
  </si>
  <si>
    <t xml:space="preserve">TOTAL DIRECT COSTS:  </t>
  </si>
  <si>
    <t xml:space="preserve">TOTAL COSTS:  </t>
  </si>
  <si>
    <r>
      <t xml:space="preserve">TOTAL INDIRECT COSTS </t>
    </r>
    <r>
      <rPr>
        <sz val="9"/>
        <rFont val="Arial"/>
        <family val="2"/>
      </rPr>
      <t>(Not to exceed 4% of Direct Costs)</t>
    </r>
    <r>
      <rPr>
        <b/>
        <sz val="9"/>
        <rFont val="Arial"/>
        <family val="2"/>
      </rPr>
      <t xml:space="preserve">:           </t>
    </r>
  </si>
  <si>
    <t>Canada College</t>
  </si>
  <si>
    <t>Name / Position Title / Percentage Rate for Benefits</t>
  </si>
  <si>
    <t>Noninstructional Supplies and Materials</t>
  </si>
  <si>
    <t>Software; Books, Magazines and Periodicals; Instructional Supplies and Materials;</t>
  </si>
  <si>
    <t>The following information are linked throughout the forms package:</t>
  </si>
  <si>
    <t>1000</t>
  </si>
  <si>
    <t>Name/Classification                                                                                                      (Days/hours) x (Daily/hourly rate) = $</t>
  </si>
  <si>
    <t>2000</t>
  </si>
  <si>
    <t>Travel</t>
  </si>
  <si>
    <t>Instructional Aides, Regular Status (Regular, Full-time)</t>
  </si>
  <si>
    <t>Classified Salaries, Noninstructional (Regular, Full-time)</t>
  </si>
  <si>
    <t xml:space="preserve">List type and costs: </t>
  </si>
  <si>
    <t>Contract Services: Name (daily/hourly rate); Identify specific service to be rendered</t>
  </si>
  <si>
    <t>Postage</t>
  </si>
  <si>
    <t>Meetings</t>
  </si>
  <si>
    <t>Equipment repairs and Maintenance</t>
  </si>
  <si>
    <t>College Dues and Membership</t>
  </si>
  <si>
    <t>Consultant Services</t>
  </si>
  <si>
    <t>Workshops</t>
  </si>
  <si>
    <t>Training</t>
  </si>
  <si>
    <t>Rents and Leases</t>
  </si>
  <si>
    <t>Travel and Mileage = $</t>
  </si>
  <si>
    <t>Conference Expenses = $</t>
  </si>
  <si>
    <t>List type and costs:</t>
  </si>
  <si>
    <t>6400 Equipment with a purchase price of at least $200 and a useful life of more than one year.</t>
  </si>
  <si>
    <t>#</t>
  </si>
  <si>
    <t>Instructional Salaries Other, Adjunct or Part-time</t>
  </si>
  <si>
    <t>1300</t>
  </si>
  <si>
    <t>1400</t>
  </si>
  <si>
    <t>Non-Instructional Salaries, Other</t>
  </si>
  <si>
    <t>Academic Salaries, Noninstructional, Contract or Regular Status</t>
  </si>
  <si>
    <r>
      <t xml:space="preserve">Classified Salaries, Noninstructional </t>
    </r>
    <r>
      <rPr>
        <sz val="8"/>
        <rFont val="Arial"/>
        <family val="2"/>
      </rPr>
      <t>(Non-Regular)</t>
    </r>
  </si>
  <si>
    <t>2300</t>
  </si>
  <si>
    <r>
      <t xml:space="preserve">Instructional Aides Salaries </t>
    </r>
    <r>
      <rPr>
        <sz val="8"/>
        <rFont val="Arial"/>
        <family val="2"/>
      </rPr>
      <t>(Non-Regular)</t>
    </r>
  </si>
  <si>
    <t>2400</t>
  </si>
  <si>
    <t>City:</t>
  </si>
  <si>
    <t>CA</t>
  </si>
  <si>
    <t>Zip:</t>
  </si>
  <si>
    <t>E-mail Address:</t>
  </si>
  <si>
    <r>
      <t>District Chief Business Officer</t>
    </r>
    <r>
      <rPr>
        <i/>
        <sz val="10"/>
        <rFont val="Arial"/>
        <family val="2"/>
      </rPr>
      <t xml:space="preserve"> (or authorized designee)</t>
    </r>
  </si>
  <si>
    <r>
      <t>District Superintendent/President</t>
    </r>
    <r>
      <rPr>
        <sz val="12"/>
        <rFont val="Arial"/>
        <family val="2"/>
      </rPr>
      <t xml:space="preserve"> </t>
    </r>
    <r>
      <rPr>
        <i/>
        <sz val="10"/>
        <rFont val="Arial"/>
        <family val="2"/>
      </rPr>
      <t>(or authorized designee)</t>
    </r>
  </si>
  <si>
    <t>TOTAL PROGRAM FUNDS REQUESTED</t>
  </si>
  <si>
    <r>
      <t xml:space="preserve">District Chief Business Officer </t>
    </r>
    <r>
      <rPr>
        <i/>
        <sz val="10"/>
        <rFont val="Arial"/>
        <family val="2"/>
      </rPr>
      <t>(or authorized designee)</t>
    </r>
    <r>
      <rPr>
        <b/>
        <sz val="10"/>
        <rFont val="Arial"/>
        <family val="2"/>
      </rPr>
      <t>:</t>
    </r>
  </si>
  <si>
    <t>RFA Number:</t>
  </si>
  <si>
    <t xml:space="preserve">Requested Amount: </t>
  </si>
  <si>
    <t>MP 1</t>
  </si>
  <si>
    <t>MP 2</t>
  </si>
  <si>
    <t>MP 3</t>
  </si>
  <si>
    <t>MP 4</t>
  </si>
  <si>
    <t>MP 5</t>
  </si>
  <si>
    <t>MP 6</t>
  </si>
  <si>
    <t>MP 7</t>
  </si>
  <si>
    <t>MP 8</t>
  </si>
  <si>
    <t>MP 9</t>
  </si>
  <si>
    <t>MP 10</t>
  </si>
  <si>
    <t>MP 11</t>
  </si>
  <si>
    <t>MP 12</t>
  </si>
  <si>
    <t>MP 13</t>
  </si>
  <si>
    <t>MP 14</t>
  </si>
  <si>
    <t>MP 15</t>
  </si>
  <si>
    <t>MP 16</t>
  </si>
  <si>
    <t>MP 17</t>
  </si>
  <si>
    <t>MP 18</t>
  </si>
  <si>
    <t>MP 19</t>
  </si>
  <si>
    <t>MP 20</t>
  </si>
  <si>
    <t>MP 21</t>
  </si>
  <si>
    <t>MP 22</t>
  </si>
  <si>
    <t>MP 23</t>
  </si>
  <si>
    <t>MP 24</t>
  </si>
  <si>
    <t>MP 25</t>
  </si>
  <si>
    <t>MP 26</t>
  </si>
  <si>
    <t>MP 27</t>
  </si>
  <si>
    <t>MP 28</t>
  </si>
  <si>
    <t>MP 29</t>
  </si>
  <si>
    <t>MP 30</t>
  </si>
  <si>
    <t>MP 31</t>
  </si>
  <si>
    <t>MP 32</t>
  </si>
  <si>
    <t>MP 33</t>
  </si>
  <si>
    <t>MP 34</t>
  </si>
  <si>
    <t>Completed an individual career and skills awareness workshop in middle school that included a normed assessment process and was in a Doing What Matters priority or emerging sector</t>
  </si>
  <si>
    <t>Completed a bridge program between middle school and high school and revised student career/education plan</t>
  </si>
  <si>
    <t>Completed a student orientation &amp; assessment program while in middle school or high school</t>
  </si>
  <si>
    <t>Completed one course in high school within a CTE pathway</t>
  </si>
  <si>
    <t>Completed two or more courses in high school within a CTE pathway</t>
  </si>
  <si>
    <t>Completed a CTE articulated course</t>
  </si>
  <si>
    <t>Successfully completed a CTE dual enrollment course or credit by exam, with receipt of transcripted credits</t>
  </si>
  <si>
    <t>Completed a program in high school within a CTE pathway</t>
  </si>
  <si>
    <t>Completed a bridge program between high school and college in a CTE pathway</t>
  </si>
  <si>
    <t xml:space="preserve">Completed college orientation &amp; assessment as a first-time community college student who entered a community college CTE pathway </t>
  </si>
  <si>
    <t>Transitioned from a high school CTE pathway to a similar community college CTE pathway</t>
  </si>
  <si>
    <t>Transferred from a high school CTE pathway to a similar CSU, UC or private/independent university CTE pathway</t>
  </si>
  <si>
    <t xml:space="preserve">Completed a counselor-approved college education plan, for first-time community college students who enter a CTE pathway </t>
  </si>
  <si>
    <t>During high school, participated in an internship, work-based learning, mentoring, or job shadowing program in a CTE pathway</t>
  </si>
  <si>
    <t>Percentage of community college students, who participated in a high school CTE pathway, whose first math or English course was below transfer-level</t>
  </si>
  <si>
    <t>Completed college level English and/or math, for students in a CTE pathway</t>
  </si>
  <si>
    <t>Completed an associate degree in a major different from student’s college CTE pathway</t>
  </si>
  <si>
    <t>Attained a job placement in the same or similar field of study as CTE pathway</t>
  </si>
  <si>
    <t>Acquired an industry-recognized, third-party credential</t>
  </si>
  <si>
    <t>Attained wages equal to or greater than the median regional wage for that CTE pathway</t>
  </si>
  <si>
    <t>Grant's Purported "Beneficial Impact" on Relevant Businesses</t>
  </si>
  <si>
    <t>Sector</t>
  </si>
  <si>
    <t>Life Sciences/Biotech</t>
  </si>
  <si>
    <t>Agriculture, Water &amp; Environment Tech</t>
  </si>
  <si>
    <t>Health</t>
  </si>
  <si>
    <t>Global Trade &amp; Logistics</t>
  </si>
  <si>
    <t>Info &amp; Comm Tech (ICT)/Digital Media</t>
  </si>
  <si>
    <t>Small Business</t>
  </si>
  <si>
    <t>Energy (Efficiency) &amp; Utilities</t>
  </si>
  <si>
    <t>Deputy Sector Navigator</t>
  </si>
  <si>
    <t xml:space="preserve">COLLEGE: </t>
  </si>
  <si>
    <t>Attained a wage gain in a career in the same or similar CTE pathway</t>
  </si>
  <si>
    <t>Alignment of skillsets within a program (or set of courses) to a particular occupation and the needs of the labor market</t>
  </si>
  <si>
    <t>Regionalization of stackable certificates aligned with a particular occupation ladder</t>
  </si>
  <si>
    <t>Creation of a credit certicate from non-credit certificate</t>
  </si>
  <si>
    <t>Updating the skills of faculty, teachers, counselors, and/or 'supporting staff to student' to reflect labor market needs</t>
  </si>
  <si>
    <t>Integration of small business creation and/or exporting modules into for-credit curriculum in other disciplines</t>
  </si>
  <si>
    <t>Alignment of a certificate with state-, industry-, nationally-, and/or employer-recongnized certification</t>
  </si>
  <si>
    <t>Curriculum articulation along a career or multi-career educational pathway</t>
  </si>
  <si>
    <t>Statement of Work (Annual Workplan)</t>
  </si>
  <si>
    <t>Metric Number*:</t>
  </si>
  <si>
    <t>*          Limit one (1) metric per page.  Activities should have corrresponding numbers (i.e., 1.1, 1.2. 1.3, , ,)</t>
  </si>
  <si>
    <t>LI 1</t>
  </si>
  <si>
    <t>LI 2</t>
  </si>
  <si>
    <t>LI 3</t>
  </si>
  <si>
    <t>LI 4</t>
  </si>
  <si>
    <t>LI 5</t>
  </si>
  <si>
    <t>LI 6</t>
  </si>
  <si>
    <t>LI 7</t>
  </si>
  <si>
    <t xml:space="preserve">FUNDING SOURCE: </t>
  </si>
  <si>
    <t>1.2</t>
  </si>
  <si>
    <t>1.3</t>
  </si>
  <si>
    <t>1.4</t>
  </si>
  <si>
    <t>MP 6.A</t>
  </si>
  <si>
    <r>
      <t xml:space="preserve">Completed two courses </t>
    </r>
    <r>
      <rPr>
        <sz val="11"/>
        <rFont val="Arial"/>
        <family val="2"/>
      </rPr>
      <t>in the same CTE Pathway</t>
    </r>
  </si>
  <si>
    <r>
      <t>Retention rate</t>
    </r>
    <r>
      <rPr>
        <sz val="11"/>
        <rFont val="Arial"/>
        <family val="2"/>
      </rPr>
      <t xml:space="preserve"> between Fall and Spring within a CTE pathway</t>
    </r>
  </si>
  <si>
    <r>
      <t xml:space="preserve">Completed a non-CCCCO-approved certificate </t>
    </r>
    <r>
      <rPr>
        <sz val="11"/>
        <rFont val="Arial"/>
        <family val="2"/>
      </rPr>
      <t>within a CTE pathway</t>
    </r>
  </si>
  <si>
    <r>
      <t>Completed a CCCCO-approved c</t>
    </r>
    <r>
      <rPr>
        <sz val="11"/>
        <rFont val="Arial"/>
        <family val="2"/>
      </rPr>
      <t xml:space="preserve">ertificate </t>
    </r>
    <r>
      <rPr>
        <sz val="11"/>
        <rFont val="Arial"/>
        <family val="2"/>
      </rPr>
      <t>within a CTE pathway</t>
    </r>
  </si>
  <si>
    <r>
      <t>Completed a work readiness soft s</t>
    </r>
    <r>
      <rPr>
        <sz val="11"/>
        <rFont val="Arial"/>
        <family val="2"/>
      </rPr>
      <t>kills training program (either stand-alone or embedded) within a CTE pathway</t>
    </r>
  </si>
  <si>
    <t>Completed the CSU-GE or IGETC transfer track/certificate for students in a CTE pathway</t>
  </si>
  <si>
    <r>
      <t xml:space="preserve">Completed </t>
    </r>
    <r>
      <rPr>
        <sz val="11"/>
        <rFont val="Arial"/>
        <family val="2"/>
      </rPr>
      <t>requirements in a CTE pathway</t>
    </r>
    <r>
      <rPr>
        <sz val="11"/>
        <rFont val="Arial"/>
        <family val="2"/>
      </rPr>
      <t xml:space="preserve">, but did not receive a certificate or a degree </t>
    </r>
  </si>
  <si>
    <t>Completed an associate degree in a CTE major</t>
  </si>
  <si>
    <r>
      <t xml:space="preserve">Transferred from community college to a four-year university in the same </t>
    </r>
    <r>
      <rPr>
        <sz val="11"/>
        <color theme="1"/>
        <rFont val="Arial"/>
        <family val="2"/>
      </rPr>
      <t>CTE Pathway</t>
    </r>
    <r>
      <rPr>
        <sz val="11"/>
        <color rgb="FFFF0000"/>
        <rFont val="Arial"/>
        <family val="2"/>
      </rPr>
      <t xml:space="preserve"> </t>
    </r>
  </si>
  <si>
    <r>
      <t>Transferred from community college to a four-year university in</t>
    </r>
    <r>
      <rPr>
        <sz val="11"/>
        <rFont val="Arial"/>
        <family val="2"/>
      </rPr>
      <t xml:space="preserve"> a major different from their CTE pathway</t>
    </r>
  </si>
  <si>
    <t>Participated in a college internship or workplace learning program within a CTE pathway</t>
  </si>
  <si>
    <t>Attained wages greater than the regional standard-of-living wage</t>
  </si>
  <si>
    <t>Participated in incumbent worker training or contract education in a CTE pathway</t>
  </si>
  <si>
    <t>Project Name</t>
  </si>
  <si>
    <t>Regional Consortia</t>
  </si>
  <si>
    <t>Sector Navigator</t>
  </si>
  <si>
    <t>Technical Assistance Provider CoE</t>
  </si>
  <si>
    <t xml:space="preserve">PROJECT: </t>
  </si>
  <si>
    <t>FUNDING SOURCE</t>
  </si>
  <si>
    <t>SB1402x (EWD)</t>
  </si>
  <si>
    <t>Perkins IB, Leadership</t>
  </si>
  <si>
    <r>
      <t xml:space="preserve">SECTOR </t>
    </r>
    <r>
      <rPr>
        <b/>
        <sz val="9"/>
        <rFont val="Arial"/>
        <family val="2"/>
      </rPr>
      <t>(If applicable)</t>
    </r>
    <r>
      <rPr>
        <b/>
        <sz val="11"/>
        <rFont val="Arial"/>
        <family val="2"/>
      </rPr>
      <t xml:space="preserve">:    </t>
    </r>
  </si>
  <si>
    <t xml:space="preserve">RFA Number: </t>
  </si>
  <si>
    <t xml:space="preserve">DISTRICT (Grantee): </t>
  </si>
  <si>
    <r>
      <t>SECTOR</t>
    </r>
    <r>
      <rPr>
        <b/>
        <sz val="9"/>
        <color theme="1"/>
        <rFont val="Arial"/>
        <family val="2"/>
      </rPr>
      <t xml:space="preserve"> (If applicable)</t>
    </r>
    <r>
      <rPr>
        <b/>
        <sz val="11"/>
        <color theme="1"/>
        <rFont val="Arial"/>
        <family val="2"/>
      </rPr>
      <t xml:space="preserve">: </t>
    </r>
  </si>
  <si>
    <t>RFA#</t>
  </si>
  <si>
    <t>RFA Title</t>
  </si>
  <si>
    <t xml:space="preserve">FISCAL YEAR: </t>
  </si>
  <si>
    <t>FISCAL YEAR</t>
  </si>
  <si>
    <t>2014/15</t>
  </si>
  <si>
    <t>2015/16</t>
  </si>
  <si>
    <t>FY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</si>
  <si>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</si>
  <si>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</si>
  <si>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</si>
  <si>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</si>
  <si>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</si>
  <si>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</si>
  <si>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</si>
  <si>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</si>
  <si>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</si>
  <si>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</si>
  <si>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</si>
  <si>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</si>
  <si>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305</t>
  </si>
  <si>
    <t>SECTOR</t>
  </si>
  <si>
    <t>SECTOR1</t>
  </si>
  <si>
    <t>SECTOR2</t>
  </si>
  <si>
    <t>SECTOR3</t>
  </si>
  <si>
    <t>SECTOR4</t>
  </si>
  <si>
    <t>SECTOR5</t>
  </si>
  <si>
    <t>SECTOR6</t>
  </si>
  <si>
    <t>SECTOR7</t>
  </si>
  <si>
    <t>SECTOR8</t>
  </si>
  <si>
    <t>SECTOR9</t>
  </si>
  <si>
    <t>SECTOR10</t>
  </si>
  <si>
    <t>-</t>
  </si>
  <si>
    <t>RFA:</t>
  </si>
  <si>
    <t xml:space="preserve">Objective: </t>
  </si>
  <si>
    <t>Leading Indicator:</t>
  </si>
  <si>
    <t>Momentum Point:</t>
  </si>
  <si>
    <t>OBJECTIVES:</t>
  </si>
  <si>
    <r>
      <t xml:space="preserve">TOTAL INDIRECT COSTS </t>
    </r>
    <r>
      <rPr>
        <i/>
        <sz val="10"/>
        <rFont val="Arial"/>
        <family val="2"/>
      </rPr>
      <t>(Not to Exceed 4% of Direct Costs):</t>
    </r>
  </si>
  <si>
    <t>I certify the items listed above are valid match funding that is not being used as a match for another program requiring match funding and in total are equal, or greater than, the funds requested from CCCCO.</t>
  </si>
  <si>
    <t>Objectives/Leading Indicators/Momentum Points</t>
  </si>
  <si>
    <t>Advanced Manufacturing</t>
  </si>
  <si>
    <t>Advanced Transportation &amp; Renewables</t>
  </si>
  <si>
    <t>Retail Hospitality/Tourism/Learn &amp; Earn</t>
  </si>
  <si>
    <t>Collaborative Regional Workplan Certification</t>
  </si>
  <si>
    <t>In accordance with the 2014-15 required grant renewal process, I certify that I have conducted collaborative regional planning with other regional key talent to develop common workplan objectives (where possible), associated with the required common metrics of leading indicators and momentum points.</t>
  </si>
  <si>
    <t>Print Name:</t>
  </si>
  <si>
    <t>Signature: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</si>
  <si>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</si>
  <si>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</si>
  <si>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</si>
  <si>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</si>
  <si>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</si>
  <si>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</si>
  <si>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</si>
  <si>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</si>
  <si>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</si>
  <si>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</si>
  <si>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</si>
  <si>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</si>
  <si>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</si>
  <si>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</si>
  <si>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</si>
  <si>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</si>
  <si>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</si>
  <si>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</si>
  <si>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</si>
  <si>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</si>
  <si>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</si>
  <si>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</si>
  <si>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>4.3</t>
  </si>
  <si>
    <t>4.4</t>
  </si>
  <si>
    <t>4.5</t>
  </si>
  <si>
    <t>4.6</t>
  </si>
  <si>
    <t>4.7</t>
  </si>
  <si>
    <t>4.8</t>
  </si>
  <si>
    <t>5.1</t>
  </si>
  <si>
    <t>5.2</t>
  </si>
  <si>
    <t>5.3</t>
  </si>
  <si>
    <t>5.4</t>
  </si>
  <si>
    <t>5.5</t>
  </si>
  <si>
    <t>5.6</t>
  </si>
  <si>
    <t>5.7</t>
  </si>
  <si>
    <t>5.8</t>
  </si>
  <si>
    <t>6.1</t>
  </si>
  <si>
    <t>6.2</t>
  </si>
  <si>
    <t>6.3</t>
  </si>
  <si>
    <t>6.4</t>
  </si>
  <si>
    <t>6.5</t>
  </si>
  <si>
    <t>6.6</t>
  </si>
  <si>
    <t>6.7</t>
  </si>
  <si>
    <t>6.8</t>
  </si>
  <si>
    <t>7.1</t>
  </si>
  <si>
    <t>7.2</t>
  </si>
  <si>
    <t>7.3</t>
  </si>
  <si>
    <t>7.4</t>
  </si>
  <si>
    <t>7.5</t>
  </si>
  <si>
    <t>7.6</t>
  </si>
  <si>
    <t>7.7</t>
  </si>
  <si>
    <t>7.8</t>
  </si>
  <si>
    <t>8.1</t>
  </si>
  <si>
    <t>8.2</t>
  </si>
  <si>
    <t>8.3</t>
  </si>
  <si>
    <t>8.4</t>
  </si>
  <si>
    <t>8.5</t>
  </si>
  <si>
    <t>8.6</t>
  </si>
  <si>
    <t>8.7</t>
  </si>
  <si>
    <t>8.8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</si>
  <si>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</si>
  <si>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</si>
  <si>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</si>
  <si>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</si>
  <si>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</si>
  <si>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</si>
  <si>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</si>
  <si>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</si>
  <si>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</si>
  <si>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10.2</t>
  </si>
  <si>
    <t>10.3</t>
  </si>
  <si>
    <t>10.4</t>
  </si>
  <si>
    <t>10.5</t>
  </si>
  <si>
    <t>10.6</t>
  </si>
  <si>
    <t>10.7</t>
  </si>
  <si>
    <t>10.8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</si>
</sst>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0\-000\-000"/>
    <numFmt numFmtId="166" formatCode="_(&quot;$&quot;* #,##0_);_(&quot;$&quot;* \(#,##0\);_(&quot;$&quot;* &quot;0&quot;_);_(@_)"/>
    <numFmt numFmtId="167" formatCode="[&lt;=9999999]###\-####;\(###\)\ ###\-####"/>
    <numFmt numFmtId="168" formatCode="00\-000"/>
    <numFmt numFmtId="169" formatCode="_(* #,##0_);_(* \(#,##0\);_(* &quot;-&quot;??_);_(@_)"/>
    <numFmt numFmtId="170" formatCode="_(&quot;$&quot;* #,##0_);_(&quot;$&quot;* \(#,##0\);_(&quot;$&quot;* &quot;-&quot;??_);_(@_)"/>
    <numFmt numFmtId="171" formatCode="0_)"/>
    <numFmt numFmtId="172" formatCode="00000"/>
  </numFmts>
  <fonts count="35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u/>
      <sz val="11"/>
      <name val="Arial"/>
      <family val="2"/>
    </font>
    <font>
      <b/>
      <i/>
      <u/>
      <sz val="16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C00000"/>
      <name val="Arial"/>
      <family val="2"/>
    </font>
    <font>
      <b/>
      <sz val="10"/>
      <color theme="4" tint="-0.499984740745262"/>
      <name val="Arial"/>
      <family val="2"/>
    </font>
    <font>
      <sz val="8"/>
      <color rgb="FF574123"/>
      <name val="Tahoma"/>
      <family val="2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strike/>
      <sz val="11"/>
      <color rgb="FFFF0000"/>
      <name val="Arial"/>
      <family val="2"/>
    </font>
    <font>
      <sz val="11"/>
      <color rgb="FFFF0000"/>
      <name val="Arial"/>
      <family val="2"/>
    </font>
    <font>
      <b/>
      <sz val="9"/>
      <color theme="1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lightGray">
        <bgColor theme="2" tint="-0.249977111117893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</cellStyleXfs>
  <cellXfs count="411">
    <xf numFmtId="164" fontId="0" fillId="0" borderId="0" xfId="0"/>
    <xf numFmtId="164" fontId="0" fillId="0" borderId="0" xfId="0" applyProtection="1"/>
    <xf numFmtId="164" fontId="0" fillId="0" borderId="0" xfId="0" applyProtection="1">
      <protection locked="0"/>
    </xf>
    <xf numFmtId="164" fontId="7" fillId="0" borderId="0" xfId="0" applyFont="1" applyProtection="1"/>
    <xf numFmtId="164" fontId="0" fillId="0" borderId="0" xfId="0" applyFont="1" applyProtection="1"/>
    <xf numFmtId="164" fontId="7" fillId="0" borderId="0" xfId="0" applyFont="1"/>
    <xf numFmtId="164" fontId="7" fillId="0" borderId="0" xfId="0" applyFont="1" applyAlignment="1">
      <alignment horizontal="center"/>
    </xf>
    <xf numFmtId="164" fontId="0" fillId="0" borderId="0" xfId="0" applyFont="1"/>
    <xf numFmtId="15" fontId="19" fillId="0" borderId="0" xfId="3" applyNumberFormat="1" applyFont="1"/>
    <xf numFmtId="0" fontId="18" fillId="0" borderId="0" xfId="3"/>
    <xf numFmtId="0" fontId="20" fillId="0" borderId="0" xfId="3" applyFont="1"/>
    <xf numFmtId="0" fontId="19" fillId="0" borderId="0" xfId="3" applyFont="1"/>
    <xf numFmtId="164" fontId="8" fillId="0" borderId="0" xfId="0" applyFont="1"/>
    <xf numFmtId="15" fontId="19" fillId="0" borderId="0" xfId="3" applyNumberFormat="1" applyFont="1" applyFill="1"/>
    <xf numFmtId="164" fontId="8" fillId="0" borderId="0" xfId="0" applyFont="1" applyAlignment="1">
      <alignment horizontal="center"/>
    </xf>
    <xf numFmtId="164" fontId="12" fillId="2" borderId="1" xfId="0" applyFont="1" applyFill="1" applyBorder="1" applyAlignment="1">
      <alignment horizontal="center"/>
    </xf>
    <xf numFmtId="164" fontId="21" fillId="2" borderId="1" xfId="0" applyFont="1" applyFill="1" applyBorder="1" applyAlignment="1">
      <alignment horizontal="center"/>
    </xf>
    <xf numFmtId="43" fontId="0" fillId="0" borderId="0" xfId="1" applyFont="1"/>
    <xf numFmtId="164" fontId="8" fillId="0" borderId="0" xfId="0" applyFont="1" applyFill="1" applyAlignment="1">
      <alignment horizontal="center"/>
    </xf>
    <xf numFmtId="164" fontId="12" fillId="0" borderId="0" xfId="0" applyFont="1" applyAlignment="1" applyProtection="1">
      <alignment horizontal="left" vertical="center"/>
    </xf>
    <xf numFmtId="164" fontId="10" fillId="0" borderId="0" xfId="0" applyFont="1" applyAlignment="1" applyProtection="1">
      <alignment vertical="center" wrapText="1"/>
    </xf>
    <xf numFmtId="164" fontId="3" fillId="0" borderId="0" xfId="0" applyFont="1" applyAlignment="1" applyProtection="1">
      <alignment horizontal="right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center" vertical="center"/>
    </xf>
    <xf numFmtId="49" fontId="5" fillId="0" borderId="6" xfId="0" applyNumberFormat="1" applyFont="1" applyBorder="1" applyAlignment="1" applyProtection="1">
      <alignment horizontal="center" vertical="center"/>
    </xf>
    <xf numFmtId="49" fontId="5" fillId="0" borderId="7" xfId="0" applyNumberFormat="1" applyFont="1" applyBorder="1" applyAlignment="1" applyProtection="1">
      <alignment horizontal="center" vertical="center"/>
    </xf>
    <xf numFmtId="49" fontId="5" fillId="0" borderId="6" xfId="0" applyNumberFormat="1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/>
    </xf>
    <xf numFmtId="164" fontId="11" fillId="0" borderId="0" xfId="0" applyFont="1"/>
    <xf numFmtId="164" fontId="10" fillId="0" borderId="0" xfId="0" applyFont="1"/>
    <xf numFmtId="164" fontId="10" fillId="0" borderId="10" xfId="0" applyFont="1" applyBorder="1"/>
    <xf numFmtId="164" fontId="10" fillId="0" borderId="11" xfId="0" applyFont="1" applyBorder="1"/>
    <xf numFmtId="164" fontId="10" fillId="0" borderId="2" xfId="0" applyFont="1" applyBorder="1"/>
    <xf numFmtId="164" fontId="10" fillId="0" borderId="12" xfId="0" applyFont="1" applyBorder="1"/>
    <xf numFmtId="164" fontId="10" fillId="0" borderId="0" xfId="0" applyFont="1" applyBorder="1"/>
    <xf numFmtId="164" fontId="10" fillId="0" borderId="13" xfId="0" applyFont="1" applyBorder="1"/>
    <xf numFmtId="164" fontId="7" fillId="0" borderId="0" xfId="0" applyFont="1" applyAlignment="1">
      <alignment horizontal="center" vertical="center"/>
    </xf>
    <xf numFmtId="164" fontId="6" fillId="0" borderId="0" xfId="0" applyFont="1" applyAlignment="1" applyProtection="1">
      <alignment horizontal="left" wrapText="1"/>
    </xf>
    <xf numFmtId="15" fontId="19" fillId="2" borderId="0" xfId="3" applyNumberFormat="1" applyFont="1" applyFill="1"/>
    <xf numFmtId="0" fontId="18" fillId="0" borderId="0" xfId="3" applyAlignment="1">
      <alignment horizontal="left"/>
    </xf>
    <xf numFmtId="164" fontId="0" fillId="0" borderId="0" xfId="0" applyAlignment="1" applyProtection="1"/>
    <xf numFmtId="164" fontId="7" fillId="0" borderId="0" xfId="0" applyFont="1" applyAlignment="1" applyProtection="1"/>
    <xf numFmtId="169" fontId="0" fillId="0" borderId="0" xfId="1" applyNumberFormat="1" applyFont="1"/>
    <xf numFmtId="0" fontId="18" fillId="2" borderId="0" xfId="3" applyFill="1"/>
    <xf numFmtId="0" fontId="22" fillId="2" borderId="0" xfId="3" applyFont="1" applyFill="1" applyProtection="1"/>
    <xf numFmtId="49" fontId="20" fillId="2" borderId="0" xfId="3" applyNumberFormat="1" applyFont="1" applyFill="1"/>
    <xf numFmtId="164" fontId="6" fillId="0" borderId="0" xfId="0" applyFont="1" applyAlignment="1" applyProtection="1">
      <alignment wrapText="1"/>
    </xf>
    <xf numFmtId="166" fontId="5" fillId="0" borderId="19" xfId="2" applyNumberFormat="1" applyFont="1" applyBorder="1" applyAlignment="1" applyProtection="1">
      <alignment vertical="center"/>
    </xf>
    <xf numFmtId="166" fontId="5" fillId="0" borderId="20" xfId="2" applyNumberFormat="1" applyFont="1" applyBorder="1" applyAlignment="1" applyProtection="1">
      <alignment vertical="center"/>
    </xf>
    <xf numFmtId="166" fontId="5" fillId="0" borderId="21" xfId="2" applyNumberFormat="1" applyFont="1" applyBorder="1" applyAlignment="1" applyProtection="1">
      <alignment vertical="center"/>
    </xf>
    <xf numFmtId="164" fontId="7" fillId="0" borderId="17" xfId="0" applyFont="1" applyBorder="1" applyAlignment="1" applyProtection="1">
      <alignment vertical="center"/>
      <protection locked="0"/>
    </xf>
    <xf numFmtId="14" fontId="5" fillId="0" borderId="2" xfId="0" applyNumberFormat="1" applyFont="1" applyBorder="1" applyProtection="1"/>
    <xf numFmtId="49" fontId="5" fillId="0" borderId="22" xfId="0" applyNumberFormat="1" applyFont="1" applyBorder="1" applyAlignment="1" applyProtection="1">
      <alignment horizontal="center" vertical="center"/>
    </xf>
    <xf numFmtId="164" fontId="5" fillId="0" borderId="23" xfId="0" applyFont="1" applyBorder="1" applyProtection="1"/>
    <xf numFmtId="164" fontId="3" fillId="0" borderId="24" xfId="0" applyFont="1" applyBorder="1" applyAlignment="1" applyProtection="1">
      <alignment vertical="center"/>
    </xf>
    <xf numFmtId="164" fontId="3" fillId="0" borderId="25" xfId="0" applyFont="1" applyBorder="1" applyAlignment="1" applyProtection="1">
      <alignment horizontal="right" vertical="center"/>
    </xf>
    <xf numFmtId="164" fontId="5" fillId="0" borderId="11" xfId="0" applyFont="1" applyBorder="1" applyProtection="1"/>
    <xf numFmtId="49" fontId="5" fillId="0" borderId="26" xfId="0" applyNumberFormat="1" applyFont="1" applyBorder="1" applyAlignment="1" applyProtection="1">
      <alignment horizontal="center" vertical="center"/>
    </xf>
    <xf numFmtId="164" fontId="5" fillId="0" borderId="0" xfId="0" applyFont="1" applyAlignment="1" applyProtection="1">
      <alignment wrapText="1"/>
    </xf>
    <xf numFmtId="164" fontId="3" fillId="0" borderId="0" xfId="0" applyFont="1" applyProtection="1"/>
    <xf numFmtId="164" fontId="5" fillId="0" borderId="0" xfId="0" applyFont="1" applyProtection="1"/>
    <xf numFmtId="164" fontId="5" fillId="0" borderId="2" xfId="0" applyFont="1" applyBorder="1" applyProtection="1"/>
    <xf numFmtId="165" fontId="12" fillId="0" borderId="0" xfId="0" applyNumberFormat="1" applyFont="1" applyBorder="1" applyAlignment="1" applyProtection="1"/>
    <xf numFmtId="43" fontId="23" fillId="0" borderId="0" xfId="1" applyFont="1" applyAlignment="1" applyProtection="1">
      <alignment horizontal="center" vertical="center" wrapText="1"/>
    </xf>
    <xf numFmtId="164" fontId="11" fillId="0" borderId="10" xfId="0" applyFont="1" applyBorder="1"/>
    <xf numFmtId="164" fontId="11" fillId="0" borderId="0" xfId="0" applyFont="1" applyBorder="1" applyAlignment="1">
      <alignment horizontal="right"/>
    </xf>
    <xf numFmtId="0" fontId="11" fillId="0" borderId="2" xfId="0" applyNumberFormat="1" applyFont="1" applyBorder="1" applyAlignment="1" applyProtection="1">
      <alignment wrapText="1"/>
    </xf>
    <xf numFmtId="164" fontId="11" fillId="0" borderId="0" xfId="0" applyFont="1" applyProtection="1"/>
    <xf numFmtId="164" fontId="11" fillId="0" borderId="28" xfId="0" applyFont="1" applyBorder="1" applyProtection="1"/>
    <xf numFmtId="164" fontId="11" fillId="0" borderId="10" xfId="0" applyFont="1" applyBorder="1" applyProtection="1"/>
    <xf numFmtId="164" fontId="11" fillId="0" borderId="0" xfId="0" applyFont="1" applyBorder="1" applyAlignment="1" applyProtection="1">
      <alignment horizontal="right"/>
    </xf>
    <xf numFmtId="164" fontId="11" fillId="0" borderId="10" xfId="0" applyFont="1" applyBorder="1" applyAlignment="1" applyProtection="1">
      <alignment horizontal="left"/>
    </xf>
    <xf numFmtId="164" fontId="0" fillId="0" borderId="0" xfId="0" applyFill="1" applyProtection="1"/>
    <xf numFmtId="164" fontId="3" fillId="0" borderId="0" xfId="0" applyFont="1" applyFill="1" applyAlignment="1" applyProtection="1"/>
    <xf numFmtId="164" fontId="12" fillId="0" borderId="0" xfId="0" applyFont="1" applyFill="1" applyAlignment="1" applyProtection="1"/>
    <xf numFmtId="164" fontId="0" fillId="0" borderId="0" xfId="0" applyFill="1"/>
    <xf numFmtId="0" fontId="21" fillId="0" borderId="0" xfId="0" applyNumberFormat="1" applyFont="1" applyFill="1" applyBorder="1" applyAlignment="1" applyProtection="1">
      <alignment horizontal="left"/>
    </xf>
    <xf numFmtId="49" fontId="21" fillId="0" borderId="0" xfId="0" applyNumberFormat="1" applyFont="1" applyFill="1" applyBorder="1" applyAlignment="1" applyProtection="1">
      <alignment horizontal="left"/>
    </xf>
    <xf numFmtId="164" fontId="12" fillId="0" borderId="0" xfId="0" applyFont="1"/>
    <xf numFmtId="164" fontId="7" fillId="0" borderId="0" xfId="0" applyFont="1" applyAlignment="1" applyProtection="1">
      <alignment horizontal="center"/>
    </xf>
    <xf numFmtId="164" fontId="0" fillId="0" borderId="13" xfId="0" applyFont="1" applyBorder="1" applyAlignment="1" applyProtection="1">
      <alignment vertical="center"/>
      <protection locked="0"/>
    </xf>
    <xf numFmtId="164" fontId="0" fillId="0" borderId="12" xfId="0" applyFont="1" applyBorder="1" applyAlignment="1" applyProtection="1">
      <alignment vertical="center" wrapText="1"/>
      <protection locked="0"/>
    </xf>
    <xf numFmtId="166" fontId="12" fillId="0" borderId="31" xfId="2" applyNumberFormat="1" applyFont="1" applyBorder="1" applyAlignment="1">
      <alignment horizontal="center"/>
    </xf>
    <xf numFmtId="166" fontId="12" fillId="0" borderId="12" xfId="2" applyNumberFormat="1" applyFont="1" applyBorder="1" applyAlignment="1">
      <alignment horizontal="center"/>
    </xf>
    <xf numFmtId="166" fontId="12" fillId="0" borderId="1" xfId="2" applyNumberFormat="1" applyFont="1" applyBorder="1" applyAlignment="1" applyProtection="1">
      <protection locked="0"/>
    </xf>
    <xf numFmtId="164" fontId="7" fillId="0" borderId="32" xfId="0" applyFont="1" applyFill="1" applyBorder="1" applyAlignment="1" applyProtection="1">
      <alignment horizontal="left" vertical="center"/>
    </xf>
    <xf numFmtId="164" fontId="0" fillId="0" borderId="13" xfId="0" applyFont="1" applyFill="1" applyBorder="1" applyAlignment="1" applyProtection="1">
      <alignment horizontal="left" vertical="center"/>
    </xf>
    <xf numFmtId="164" fontId="0" fillId="0" borderId="0" xfId="0" applyFont="1" applyFill="1" applyBorder="1" applyAlignment="1" applyProtection="1">
      <alignment horizontal="left" vertical="center"/>
    </xf>
    <xf numFmtId="164" fontId="7" fillId="0" borderId="0" xfId="0" applyFont="1" applyFill="1" applyBorder="1" applyAlignment="1" applyProtection="1">
      <alignment horizontal="left" vertical="center"/>
    </xf>
    <xf numFmtId="166" fontId="12" fillId="0" borderId="1" xfId="2" applyNumberFormat="1" applyFont="1" applyBorder="1" applyAlignment="1" applyProtection="1"/>
    <xf numFmtId="166" fontId="3" fillId="0" borderId="19" xfId="2" applyNumberFormat="1" applyFont="1" applyBorder="1" applyAlignment="1" applyProtection="1">
      <alignment vertical="center"/>
    </xf>
    <xf numFmtId="166" fontId="3" fillId="0" borderId="21" xfId="2" applyNumberFormat="1" applyFont="1" applyBorder="1" applyAlignment="1" applyProtection="1">
      <alignment vertical="center"/>
    </xf>
    <xf numFmtId="166" fontId="3" fillId="0" borderId="33" xfId="2" applyNumberFormat="1" applyFont="1" applyBorder="1" applyAlignment="1" applyProtection="1">
      <alignment vertical="center" wrapText="1"/>
    </xf>
    <xf numFmtId="164" fontId="0" fillId="0" borderId="16" xfId="0" applyFont="1" applyBorder="1" applyAlignment="1" applyProtection="1">
      <alignment horizontal="left" vertical="center" wrapText="1"/>
    </xf>
    <xf numFmtId="164" fontId="0" fillId="0" borderId="16" xfId="0" applyFont="1" applyFill="1" applyBorder="1" applyAlignment="1" applyProtection="1">
      <alignment horizontal="left" vertical="center" wrapText="1"/>
    </xf>
    <xf numFmtId="164" fontId="0" fillId="0" borderId="2" xfId="0" applyFont="1" applyFill="1" applyBorder="1" applyAlignment="1" applyProtection="1">
      <alignment horizontal="left" vertical="center"/>
    </xf>
    <xf numFmtId="164" fontId="23" fillId="0" borderId="0" xfId="0" applyFont="1"/>
    <xf numFmtId="164" fontId="0" fillId="0" borderId="2" xfId="0" applyFont="1" applyBorder="1" applyAlignment="1" applyProtection="1">
      <alignment horizontal="left" vertical="center" wrapText="1"/>
    </xf>
    <xf numFmtId="164" fontId="7" fillId="0" borderId="17" xfId="0" applyFont="1" applyFill="1" applyBorder="1" applyAlignment="1" applyProtection="1">
      <alignment horizontal="left" vertical="center"/>
    </xf>
    <xf numFmtId="164" fontId="5" fillId="0" borderId="0" xfId="0" applyFont="1" applyAlignment="1" applyProtection="1">
      <alignment horizontal="right" vertical="center"/>
    </xf>
    <xf numFmtId="49" fontId="10" fillId="0" borderId="0" xfId="0" applyNumberFormat="1" applyFont="1" applyAlignment="1" applyProtection="1">
      <alignment vertical="center" wrapText="1"/>
    </xf>
    <xf numFmtId="49" fontId="7" fillId="0" borderId="0" xfId="0" applyNumberFormat="1" applyFont="1" applyProtection="1"/>
    <xf numFmtId="49" fontId="7" fillId="0" borderId="0" xfId="0" applyNumberFormat="1" applyFont="1"/>
    <xf numFmtId="171" fontId="0" fillId="0" borderId="0" xfId="0" applyNumberFormat="1" applyFont="1"/>
    <xf numFmtId="170" fontId="3" fillId="4" borderId="13" xfId="2" applyNumberFormat="1" applyFont="1" applyFill="1" applyBorder="1" applyAlignment="1" applyProtection="1">
      <alignment horizontal="center" vertical="center" wrapText="1"/>
    </xf>
    <xf numFmtId="170" fontId="12" fillId="4" borderId="35" xfId="2" applyNumberFormat="1" applyFont="1" applyFill="1" applyBorder="1" applyAlignment="1" applyProtection="1">
      <alignment wrapText="1"/>
    </xf>
    <xf numFmtId="164" fontId="12" fillId="4" borderId="1" xfId="0" applyFont="1" applyFill="1" applyBorder="1" applyAlignment="1" applyProtection="1">
      <alignment horizontal="center" vertical="center"/>
    </xf>
    <xf numFmtId="164" fontId="12" fillId="4" borderId="1" xfId="0" applyFont="1" applyFill="1" applyBorder="1" applyAlignment="1" applyProtection="1">
      <alignment horizontal="center" vertical="center" wrapText="1"/>
    </xf>
    <xf numFmtId="164" fontId="0" fillId="0" borderId="12" xfId="0" applyFont="1" applyFill="1" applyBorder="1" applyAlignment="1" applyProtection="1">
      <alignment horizontal="left" vertical="center"/>
    </xf>
    <xf numFmtId="43" fontId="25" fillId="0" borderId="0" xfId="1" applyFont="1" applyAlignment="1" applyProtection="1">
      <alignment horizontal="left" vertical="center" wrapText="1"/>
    </xf>
    <xf numFmtId="164" fontId="7" fillId="0" borderId="0" xfId="0" applyFont="1" applyAlignment="1" applyProtection="1">
      <alignment horizontal="left" vertical="center"/>
    </xf>
    <xf numFmtId="164" fontId="17" fillId="0" borderId="0" xfId="0" applyFont="1" applyBorder="1" applyAlignment="1" applyProtection="1">
      <alignment vertical="center"/>
    </xf>
    <xf numFmtId="164" fontId="10" fillId="0" borderId="0" xfId="0" applyFont="1" applyBorder="1" applyAlignment="1" applyProtection="1">
      <alignment vertical="center"/>
    </xf>
    <xf numFmtId="164" fontId="16" fillId="0" borderId="0" xfId="0" applyFont="1" applyAlignment="1" applyProtection="1">
      <alignment vertical="center"/>
    </xf>
    <xf numFmtId="164" fontId="0" fillId="0" borderId="0" xfId="0" applyAlignment="1" applyProtection="1">
      <alignment vertical="center"/>
    </xf>
    <xf numFmtId="164" fontId="0" fillId="0" borderId="0" xfId="0" applyAlignment="1">
      <alignment vertical="center"/>
    </xf>
    <xf numFmtId="164" fontId="0" fillId="0" borderId="44" xfId="0" applyFont="1" applyBorder="1" applyAlignment="1" applyProtection="1">
      <alignment horizontal="left" vertical="center" wrapText="1"/>
    </xf>
    <xf numFmtId="164" fontId="7" fillId="0" borderId="43" xfId="0" applyFont="1" applyFill="1" applyBorder="1" applyAlignment="1" applyProtection="1">
      <alignment vertical="center"/>
      <protection locked="0"/>
    </xf>
    <xf numFmtId="164" fontId="7" fillId="0" borderId="43" xfId="0" applyFont="1" applyBorder="1" applyAlignment="1" applyProtection="1">
      <alignment vertical="center"/>
      <protection locked="0"/>
    </xf>
    <xf numFmtId="49" fontId="7" fillId="0" borderId="17" xfId="0" applyNumberFormat="1" applyFont="1" applyFill="1" applyBorder="1" applyAlignment="1" applyProtection="1">
      <alignment horizontal="left" vertical="center"/>
    </xf>
    <xf numFmtId="49" fontId="7" fillId="0" borderId="0" xfId="0" applyNumberFormat="1" applyFont="1" applyBorder="1" applyAlignment="1" applyProtection="1">
      <alignment horizontal="left" vertical="center" wrapText="1"/>
    </xf>
    <xf numFmtId="49" fontId="7" fillId="0" borderId="32" xfId="0" applyNumberFormat="1" applyFont="1" applyFill="1" applyBorder="1" applyAlignment="1" applyProtection="1">
      <alignment horizontal="left" vertical="center"/>
    </xf>
    <xf numFmtId="49" fontId="7" fillId="0" borderId="2" xfId="0" applyNumberFormat="1" applyFont="1" applyBorder="1" applyAlignment="1" applyProtection="1">
      <alignment horizontal="left" vertical="center" wrapText="1"/>
    </xf>
    <xf numFmtId="49" fontId="7" fillId="0" borderId="52" xfId="0" applyNumberFormat="1" applyFont="1" applyFill="1" applyBorder="1" applyAlignment="1" applyProtection="1">
      <alignment horizontal="left"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49" fontId="7" fillId="0" borderId="53" xfId="0" applyNumberFormat="1" applyFont="1" applyBorder="1" applyAlignment="1" applyProtection="1">
      <alignment horizontal="left" vertical="center" wrapText="1"/>
    </xf>
    <xf numFmtId="49" fontId="7" fillId="0" borderId="17" xfId="0" applyNumberFormat="1" applyFont="1" applyBorder="1" applyAlignment="1" applyProtection="1">
      <alignment horizontal="left" vertical="center"/>
    </xf>
    <xf numFmtId="49" fontId="7" fillId="0" borderId="16" xfId="0" applyNumberFormat="1" applyFont="1" applyBorder="1" applyAlignment="1" applyProtection="1">
      <alignment horizontal="left" vertical="center" wrapText="1"/>
    </xf>
    <xf numFmtId="49" fontId="7" fillId="0" borderId="2" xfId="0" applyNumberFormat="1" applyFont="1" applyFill="1" applyBorder="1" applyAlignment="1" applyProtection="1">
      <alignment horizontal="left" vertical="center"/>
    </xf>
    <xf numFmtId="49" fontId="7" fillId="0" borderId="16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172" fontId="11" fillId="0" borderId="15" xfId="0" applyNumberFormat="1" applyFont="1" applyBorder="1" applyAlignment="1" applyProtection="1">
      <alignment horizontal="center"/>
      <protection locked="0"/>
    </xf>
    <xf numFmtId="164" fontId="11" fillId="0" borderId="0" xfId="0" applyFont="1" applyAlignment="1">
      <alignment vertical="center"/>
    </xf>
    <xf numFmtId="164" fontId="11" fillId="0" borderId="14" xfId="0" applyFont="1" applyBorder="1" applyAlignment="1" applyProtection="1">
      <alignment horizontal="center"/>
    </xf>
    <xf numFmtId="49" fontId="9" fillId="0" borderId="17" xfId="0" applyNumberFormat="1" applyFont="1" applyBorder="1" applyAlignment="1" applyProtection="1">
      <alignment horizontal="left" vertical="center"/>
      <protection locked="0"/>
    </xf>
    <xf numFmtId="49" fontId="9" fillId="0" borderId="32" xfId="0" applyNumberFormat="1" applyFont="1" applyFill="1" applyBorder="1" applyAlignment="1" applyProtection="1">
      <alignment horizontal="left" vertical="center"/>
      <protection locked="0"/>
    </xf>
    <xf numFmtId="49" fontId="9" fillId="0" borderId="17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2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32" xfId="0" applyNumberFormat="1" applyFont="1" applyFill="1" applyBorder="1" applyAlignment="1" applyProtection="1">
      <alignment horizontal="left" vertical="center"/>
      <protection locked="0"/>
    </xf>
    <xf numFmtId="49" fontId="0" fillId="0" borderId="42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2" xfId="0" applyNumberFormat="1" applyFont="1" applyFill="1" applyBorder="1" applyAlignment="1" applyProtection="1">
      <alignment horizontal="left" vertical="center"/>
      <protection locked="0"/>
    </xf>
    <xf numFmtId="49" fontId="0" fillId="0" borderId="13" xfId="0" applyNumberFormat="1" applyFont="1" applyFill="1" applyBorder="1" applyAlignment="1" applyProtection="1">
      <alignment vertical="center"/>
      <protection locked="0"/>
    </xf>
    <xf numFmtId="49" fontId="0" fillId="0" borderId="13" xfId="0" applyNumberFormat="1" applyFont="1" applyFill="1" applyBorder="1" applyAlignment="1" applyProtection="1">
      <alignment horizontal="left" vertical="center"/>
      <protection locked="0"/>
    </xf>
    <xf numFmtId="49" fontId="0" fillId="0" borderId="12" xfId="0" applyNumberFormat="1" applyFont="1" applyFill="1" applyBorder="1" applyAlignment="1" applyProtection="1">
      <alignment horizontal="left" vertical="center"/>
      <protection locked="0"/>
    </xf>
    <xf numFmtId="164" fontId="24" fillId="0" borderId="0" xfId="0" applyFont="1" applyAlignment="1" applyProtection="1">
      <alignment horizontal="left" wrapText="1"/>
    </xf>
    <xf numFmtId="164" fontId="12" fillId="0" borderId="0" xfId="0" applyFont="1" applyAlignment="1" applyProtection="1">
      <alignment horizontal="right" vertical="center"/>
    </xf>
    <xf numFmtId="164" fontId="3" fillId="4" borderId="34" xfId="0" applyFont="1" applyFill="1" applyBorder="1" applyAlignment="1" applyProtection="1">
      <alignment horizontal="center" vertical="center" wrapText="1"/>
    </xf>
    <xf numFmtId="169" fontId="26" fillId="0" borderId="0" xfId="1" applyNumberFormat="1" applyFont="1" applyAlignment="1" applyProtection="1">
      <alignment horizontal="left" vertical="center" wrapText="1"/>
    </xf>
    <xf numFmtId="164" fontId="23" fillId="0" borderId="0" xfId="0" applyFont="1" applyAlignment="1">
      <alignment horizontal="left" vertical="center" wrapText="1"/>
    </xf>
    <xf numFmtId="171" fontId="0" fillId="0" borderId="0" xfId="0" applyNumberFormat="1" applyFont="1" applyProtection="1"/>
    <xf numFmtId="171" fontId="23" fillId="0" borderId="0" xfId="0" applyNumberFormat="1" applyFont="1" applyAlignment="1">
      <alignment horizontal="left" vertical="center" wrapText="1"/>
    </xf>
    <xf numFmtId="171" fontId="23" fillId="0" borderId="0" xfId="0" applyNumberFormat="1" applyFont="1"/>
    <xf numFmtId="49" fontId="9" fillId="0" borderId="0" xfId="0" applyNumberFormat="1" applyFont="1" applyBorder="1" applyAlignment="1" applyProtection="1">
      <alignment horizontal="left" vertical="center"/>
      <protection locked="0"/>
    </xf>
    <xf numFmtId="49" fontId="9" fillId="0" borderId="2" xfId="0" applyNumberFormat="1" applyFont="1" applyBorder="1" applyAlignment="1" applyProtection="1">
      <alignment horizontal="left" vertical="center"/>
      <protection locked="0"/>
    </xf>
    <xf numFmtId="171" fontId="9" fillId="0" borderId="30" xfId="0" applyNumberFormat="1" applyFont="1" applyBorder="1" applyAlignment="1" applyProtection="1">
      <alignment horizontal="left" vertical="center"/>
      <protection locked="0"/>
    </xf>
    <xf numFmtId="171" fontId="9" fillId="0" borderId="29" xfId="0" applyNumberFormat="1" applyFont="1" applyBorder="1" applyAlignment="1" applyProtection="1">
      <alignment horizontal="left" vertical="center"/>
      <protection locked="0"/>
    </xf>
    <xf numFmtId="171" fontId="9" fillId="0" borderId="18" xfId="0" applyNumberFormat="1" applyFont="1" applyBorder="1" applyAlignment="1" applyProtection="1">
      <alignment horizontal="left" vertical="center"/>
      <protection locked="0"/>
    </xf>
    <xf numFmtId="164" fontId="3" fillId="0" borderId="0" xfId="0" applyFont="1" applyAlignment="1" applyProtection="1">
      <alignment horizontal="right" vertical="center"/>
    </xf>
    <xf numFmtId="164" fontId="3" fillId="4" borderId="34" xfId="0" applyFont="1" applyFill="1" applyBorder="1" applyAlignment="1" applyProtection="1">
      <alignment horizontal="center" vertical="center" wrapText="1"/>
    </xf>
    <xf numFmtId="164" fontId="16" fillId="0" borderId="0" xfId="0" applyFont="1" applyAlignment="1" applyProtection="1">
      <alignment horizontal="left" vertical="center" wrapText="1"/>
    </xf>
    <xf numFmtId="164" fontId="27" fillId="0" borderId="0" xfId="0" applyFont="1" applyAlignment="1" applyProtection="1"/>
    <xf numFmtId="164" fontId="28" fillId="0" borderId="0" xfId="0" applyFont="1"/>
    <xf numFmtId="171" fontId="8" fillId="0" borderId="0" xfId="0" applyNumberFormat="1" applyFont="1"/>
    <xf numFmtId="164" fontId="10" fillId="2" borderId="1" xfId="0" applyFont="1" applyFill="1" applyBorder="1" applyAlignment="1">
      <alignment horizontal="center"/>
    </xf>
    <xf numFmtId="164" fontId="11" fillId="0" borderId="0" xfId="0" applyFont="1" applyBorder="1" applyAlignment="1" applyProtection="1">
      <alignment vertical="center"/>
    </xf>
    <xf numFmtId="164" fontId="21" fillId="0" borderId="0" xfId="0" applyFont="1" applyAlignment="1" applyProtection="1">
      <alignment horizontal="right" vertical="center"/>
    </xf>
    <xf numFmtId="165" fontId="12" fillId="0" borderId="0" xfId="0" applyNumberFormat="1" applyFont="1" applyBorder="1" applyAlignment="1" applyProtection="1">
      <alignment vertical="center"/>
    </xf>
    <xf numFmtId="164" fontId="12" fillId="0" borderId="0" xfId="0" applyFont="1" applyAlignment="1" applyProtection="1">
      <alignment vertical="center" wrapText="1"/>
    </xf>
    <xf numFmtId="49" fontId="11" fillId="0" borderId="17" xfId="0" applyNumberFormat="1" applyFont="1" applyBorder="1" applyAlignment="1" applyProtection="1">
      <alignment horizontal="center" vertical="center"/>
    </xf>
    <xf numFmtId="164" fontId="8" fillId="0" borderId="0" xfId="0" applyFont="1" applyAlignment="1">
      <alignment wrapText="1"/>
    </xf>
    <xf numFmtId="164" fontId="12" fillId="0" borderId="0" xfId="0" applyFont="1" applyAlignment="1">
      <alignment horizontal="right" vertical="center"/>
    </xf>
    <xf numFmtId="164" fontId="11" fillId="0" borderId="17" xfId="0" applyFont="1" applyBorder="1" applyAlignment="1" applyProtection="1">
      <alignment vertical="center"/>
    </xf>
    <xf numFmtId="49" fontId="6" fillId="0" borderId="17" xfId="0" applyNumberFormat="1" applyFont="1" applyBorder="1" applyAlignment="1" applyProtection="1">
      <alignment horizontal="center" vertical="center"/>
    </xf>
    <xf numFmtId="164" fontId="11" fillId="0" borderId="0" xfId="0" applyFont="1" applyAlignment="1">
      <alignment horizontal="left"/>
    </xf>
    <xf numFmtId="49" fontId="5" fillId="0" borderId="34" xfId="0" applyNumberFormat="1" applyFont="1" applyBorder="1" applyAlignment="1" applyProtection="1">
      <alignment horizontal="left" vertical="center"/>
      <protection locked="0"/>
    </xf>
    <xf numFmtId="49" fontId="5" fillId="0" borderId="40" xfId="0" applyNumberFormat="1" applyFont="1" applyBorder="1" applyAlignment="1" applyProtection="1">
      <alignment horizontal="left" vertical="center"/>
      <protection locked="0"/>
    </xf>
    <xf numFmtId="49" fontId="5" fillId="0" borderId="41" xfId="0" applyNumberFormat="1" applyFont="1" applyBorder="1" applyAlignment="1" applyProtection="1">
      <alignment horizontal="left" vertical="center"/>
      <protection locked="0"/>
    </xf>
    <xf numFmtId="164" fontId="8" fillId="0" borderId="0" xfId="0" applyFont="1" applyProtection="1"/>
    <xf numFmtId="164" fontId="8" fillId="0" borderId="0" xfId="0" applyFont="1" applyAlignment="1" applyProtection="1">
      <alignment wrapText="1"/>
    </xf>
    <xf numFmtId="171" fontId="8" fillId="0" borderId="0" xfId="0" applyNumberFormat="1" applyFont="1" applyAlignment="1" applyProtection="1">
      <alignment horizontal="left" vertical="center" indent="5"/>
    </xf>
    <xf numFmtId="164" fontId="31" fillId="0" borderId="0" xfId="0" applyFont="1" applyProtection="1"/>
    <xf numFmtId="171" fontId="1" fillId="0" borderId="0" xfId="0" applyNumberFormat="1" applyFont="1" applyAlignment="1" applyProtection="1">
      <alignment horizontal="left" vertical="center" indent="5"/>
    </xf>
    <xf numFmtId="164" fontId="19" fillId="0" borderId="0" xfId="0" applyFont="1" applyProtection="1"/>
    <xf numFmtId="171" fontId="29" fillId="0" borderId="0" xfId="0" applyNumberFormat="1" applyFont="1" applyAlignment="1" applyProtection="1">
      <alignment horizontal="left" vertical="center" indent="5"/>
    </xf>
    <xf numFmtId="171" fontId="8" fillId="0" borderId="0" xfId="0" applyNumberFormat="1" applyFont="1" applyProtection="1"/>
    <xf numFmtId="49" fontId="11" fillId="0" borderId="42" xfId="0" applyNumberFormat="1" applyFont="1" applyBorder="1" applyAlignment="1" applyProtection="1">
      <alignment horizontal="center" vertical="center"/>
    </xf>
    <xf numFmtId="164" fontId="12" fillId="0" borderId="0" xfId="0" applyFont="1" applyBorder="1" applyAlignment="1" applyProtection="1">
      <alignment horizontal="left" vertical="center" wrapText="1"/>
    </xf>
    <xf numFmtId="164" fontId="12" fillId="0" borderId="0" xfId="0" applyFont="1" applyAlignment="1" applyProtection="1">
      <alignment horizontal="right" vertical="center"/>
    </xf>
    <xf numFmtId="164" fontId="16" fillId="0" borderId="0" xfId="0" applyFont="1" applyAlignment="1" applyProtection="1">
      <alignment horizontal="left" vertical="center" wrapText="1"/>
    </xf>
    <xf numFmtId="164" fontId="12" fillId="0" borderId="0" xfId="0" applyFont="1" applyAlignment="1" applyProtection="1">
      <alignment horizontal="left" vertical="center" wrapText="1"/>
    </xf>
    <xf numFmtId="164" fontId="19" fillId="0" borderId="0" xfId="0" applyFont="1" applyAlignment="1" applyProtection="1">
      <alignment wrapText="1"/>
    </xf>
    <xf numFmtId="164" fontId="10" fillId="2" borderId="7" xfId="0" applyFont="1" applyFill="1" applyBorder="1" applyProtection="1"/>
    <xf numFmtId="164" fontId="10" fillId="2" borderId="1" xfId="0" applyFont="1" applyFill="1" applyBorder="1" applyAlignment="1" applyProtection="1">
      <alignment horizontal="center"/>
    </xf>
    <xf numFmtId="164" fontId="16" fillId="0" borderId="0" xfId="0" applyFont="1" applyAlignment="1" applyProtection="1">
      <alignment vertical="center" wrapText="1"/>
    </xf>
    <xf numFmtId="168" fontId="12" fillId="0" borderId="0" xfId="0" applyNumberFormat="1" applyFont="1" applyBorder="1" applyAlignment="1" applyProtection="1">
      <alignment vertical="center"/>
    </xf>
    <xf numFmtId="164" fontId="12" fillId="0" borderId="0" xfId="0" applyFont="1" applyAlignment="1" applyProtection="1">
      <alignment horizontal="right"/>
    </xf>
    <xf numFmtId="168" fontId="12" fillId="0" borderId="0" xfId="0" applyNumberFormat="1" applyFont="1" applyBorder="1" applyAlignment="1" applyProtection="1"/>
    <xf numFmtId="164" fontId="12" fillId="0" borderId="0" xfId="0" applyFont="1" applyBorder="1" applyAlignment="1" applyProtection="1">
      <alignment horizontal="left" vertical="center"/>
    </xf>
    <xf numFmtId="165" fontId="12" fillId="0" borderId="0" xfId="0" applyNumberFormat="1" applyFont="1" applyBorder="1" applyAlignment="1" applyProtection="1">
      <alignment horizontal="left" vertical="center"/>
    </xf>
    <xf numFmtId="164" fontId="11" fillId="2" borderId="1" xfId="0" applyFont="1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11" fillId="0" borderId="0" xfId="0" applyFont="1" applyAlignment="1">
      <alignment horizontal="center"/>
    </xf>
    <xf numFmtId="0" fontId="11" fillId="0" borderId="0" xfId="0" applyNumberFormat="1" applyFont="1"/>
    <xf numFmtId="164" fontId="11" fillId="2" borderId="0" xfId="0" applyFont="1" applyFill="1"/>
    <xf numFmtId="164" fontId="11" fillId="2" borderId="1" xfId="0" applyFont="1" applyFill="1" applyBorder="1"/>
    <xf numFmtId="171" fontId="11" fillId="0" borderId="0" xfId="0" applyNumberFormat="1" applyFont="1"/>
    <xf numFmtId="171" fontId="11" fillId="0" borderId="0" xfId="0" applyNumberFormat="1" applyFont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1" fillId="0" borderId="0" xfId="0" applyNumberFormat="1" applyFont="1" applyAlignment="1">
      <alignment horizontal="left"/>
    </xf>
    <xf numFmtId="0" fontId="30" fillId="0" borderId="0" xfId="0" applyNumberFormat="1" applyFont="1" applyFill="1" applyBorder="1" applyAlignment="1" applyProtection="1">
      <alignment horizontal="left" vertical="center"/>
    </xf>
    <xf numFmtId="164" fontId="10" fillId="2" borderId="0" xfId="0" applyFont="1" applyFill="1"/>
    <xf numFmtId="0" fontId="30" fillId="0" borderId="0" xfId="0" quotePrefix="1" applyNumberFormat="1" applyFont="1" applyFill="1" applyBorder="1" applyAlignment="1" applyProtection="1">
      <alignment horizontal="center" vertical="center"/>
    </xf>
    <xf numFmtId="168" fontId="30" fillId="0" borderId="0" xfId="0" applyNumberFormat="1" applyFont="1" applyFill="1" applyBorder="1" applyAlignment="1" applyProtection="1">
      <alignment vertical="center"/>
    </xf>
    <xf numFmtId="0" fontId="30" fillId="0" borderId="0" xfId="0" applyNumberFormat="1" applyFont="1" applyFill="1" applyBorder="1" applyAlignment="1" applyProtection="1">
      <alignment horizontal="right" vertical="center"/>
    </xf>
    <xf numFmtId="164" fontId="11" fillId="0" borderId="0" xfId="0" applyFont="1" applyAlignment="1">
      <alignment horizontal="right"/>
    </xf>
    <xf numFmtId="164" fontId="11" fillId="2" borderId="0" xfId="0" applyFont="1" applyFill="1" applyAlignment="1">
      <alignment horizontal="right"/>
    </xf>
    <xf numFmtId="171" fontId="10" fillId="2" borderId="0" xfId="0" applyNumberFormat="1" applyFont="1" applyFill="1"/>
    <xf numFmtId="164" fontId="10" fillId="2" borderId="0" xfId="0" quotePrefix="1" applyFont="1" applyFill="1" applyAlignment="1">
      <alignment horizontal="center"/>
    </xf>
    <xf numFmtId="164" fontId="12" fillId="0" borderId="0" xfId="0" applyFont="1" applyAlignment="1" applyProtection="1">
      <alignment horizontal="right" vertical="center"/>
    </xf>
    <xf numFmtId="164" fontId="10" fillId="0" borderId="28" xfId="0" applyFont="1" applyBorder="1" applyAlignment="1" applyProtection="1">
      <alignment horizontal="left" vertical="center"/>
    </xf>
    <xf numFmtId="164" fontId="12" fillId="4" borderId="37" xfId="0" applyFont="1" applyFill="1" applyBorder="1" applyAlignment="1" applyProtection="1">
      <alignment horizontal="center" vertical="center"/>
    </xf>
    <xf numFmtId="164" fontId="12" fillId="0" borderId="0" xfId="0" applyFont="1" applyAlignment="1" applyProtection="1">
      <alignment horizontal="right" vertical="center"/>
    </xf>
    <xf numFmtId="165" fontId="12" fillId="0" borderId="0" xfId="0" applyNumberFormat="1" applyFont="1" applyBorder="1" applyAlignment="1" applyProtection="1">
      <alignment horizontal="left" vertical="center"/>
    </xf>
    <xf numFmtId="164" fontId="10" fillId="0" borderId="28" xfId="0" applyFont="1" applyBorder="1" applyProtection="1"/>
    <xf numFmtId="164" fontId="0" fillId="0" borderId="17" xfId="0" applyFont="1" applyBorder="1" applyProtection="1"/>
    <xf numFmtId="164" fontId="0" fillId="0" borderId="42" xfId="0" applyFont="1" applyBorder="1" applyProtection="1"/>
    <xf numFmtId="164" fontId="10" fillId="0" borderId="17" xfId="0" applyFont="1" applyBorder="1" applyAlignment="1" applyProtection="1">
      <alignment horizontal="center" vertical="center"/>
    </xf>
    <xf numFmtId="164" fontId="8" fillId="0" borderId="0" xfId="0" applyFont="1" applyBorder="1" applyAlignment="1" applyProtection="1">
      <alignment horizontal="right" vertical="center"/>
    </xf>
    <xf numFmtId="164" fontId="12" fillId="0" borderId="0" xfId="0" applyFont="1" applyBorder="1" applyAlignment="1" applyProtection="1">
      <alignment horizontal="center" vertical="center"/>
    </xf>
    <xf numFmtId="164" fontId="12" fillId="0" borderId="10" xfId="0" applyFont="1" applyBorder="1" applyAlignment="1" applyProtection="1">
      <alignment horizontal="left" vertical="center"/>
    </xf>
    <xf numFmtId="164" fontId="12" fillId="0" borderId="10" xfId="0" applyFont="1" applyFill="1" applyBorder="1" applyAlignment="1" applyProtection="1">
      <alignment horizontal="left" vertical="center"/>
    </xf>
    <xf numFmtId="164" fontId="8" fillId="0" borderId="0" xfId="0" applyFont="1" applyFill="1" applyBorder="1" applyAlignment="1" applyProtection="1">
      <alignment horizontal="right" vertical="center"/>
    </xf>
    <xf numFmtId="164" fontId="12" fillId="0" borderId="0" xfId="0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2" fillId="0" borderId="13" xfId="0" applyNumberFormat="1" applyFont="1" applyFill="1" applyBorder="1" applyAlignment="1" applyProtection="1">
      <alignment horizontal="left" vertical="center" wrapText="1"/>
    </xf>
    <xf numFmtId="164" fontId="11" fillId="0" borderId="0" xfId="0" applyFont="1" applyFill="1" applyAlignment="1">
      <alignment vertical="center"/>
    </xf>
    <xf numFmtId="164" fontId="11" fillId="0" borderId="17" xfId="0" applyFont="1" applyBorder="1" applyProtection="1"/>
    <xf numFmtId="164" fontId="12" fillId="0" borderId="11" xfId="0" applyFont="1" applyFill="1" applyBorder="1" applyAlignment="1" applyProtection="1">
      <alignment horizontal="left" vertical="center"/>
    </xf>
    <xf numFmtId="164" fontId="8" fillId="0" borderId="2" xfId="0" applyFont="1" applyFill="1" applyBorder="1" applyAlignment="1" applyProtection="1">
      <alignment horizontal="right" vertical="center"/>
    </xf>
    <xf numFmtId="164" fontId="12" fillId="0" borderId="2" xfId="0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164" fontId="12" fillId="6" borderId="16" xfId="0" applyFont="1" applyFill="1" applyBorder="1" applyAlignment="1" applyProtection="1">
      <alignment horizontal="center" vertical="center"/>
      <protection locked="0"/>
    </xf>
    <xf numFmtId="164" fontId="0" fillId="0" borderId="13" xfId="0" applyFont="1" applyBorder="1" applyAlignment="1" applyProtection="1">
      <alignment vertical="center" wrapText="1"/>
      <protection locked="0"/>
    </xf>
    <xf numFmtId="164" fontId="0" fillId="0" borderId="0" xfId="0" applyFont="1" applyBorder="1" applyAlignment="1" applyProtection="1">
      <alignment vertical="center"/>
      <protection locked="0"/>
    </xf>
    <xf numFmtId="164" fontId="0" fillId="0" borderId="2" xfId="0" applyFont="1" applyBorder="1" applyAlignment="1" applyProtection="1">
      <alignment vertical="center" wrapText="1"/>
      <protection locked="0"/>
    </xf>
    <xf numFmtId="164" fontId="7" fillId="0" borderId="42" xfId="0" applyFont="1" applyBorder="1" applyAlignment="1" applyProtection="1">
      <alignment vertical="center"/>
      <protection locked="0"/>
    </xf>
    <xf numFmtId="164" fontId="3" fillId="2" borderId="1" xfId="0" applyFont="1" applyFill="1" applyBorder="1" applyAlignment="1" applyProtection="1">
      <alignment horizontal="center" wrapText="1"/>
    </xf>
    <xf numFmtId="164" fontId="10" fillId="0" borderId="0" xfId="0" applyFont="1" applyAlignment="1" applyProtection="1">
      <alignment vertical="center"/>
    </xf>
    <xf numFmtId="164" fontId="10" fillId="0" borderId="0" xfId="0" applyFont="1" applyAlignment="1" applyProtection="1">
      <alignment horizontal="right" vertical="center"/>
    </xf>
    <xf numFmtId="171" fontId="10" fillId="0" borderId="0" xfId="0" applyNumberFormat="1" applyFont="1" applyAlignment="1" applyProtection="1">
      <alignment vertical="center"/>
    </xf>
    <xf numFmtId="164" fontId="7" fillId="0" borderId="0" xfId="0" applyFont="1" applyBorder="1" applyAlignment="1" applyProtection="1">
      <alignment horizontal="left" vertical="center" wrapText="1"/>
    </xf>
    <xf numFmtId="171" fontId="12" fillId="0" borderId="27" xfId="0" applyNumberFormat="1" applyFont="1" applyBorder="1" applyAlignment="1" applyProtection="1">
      <alignment horizontal="center" vertical="center"/>
    </xf>
    <xf numFmtId="0" fontId="0" fillId="0" borderId="0" xfId="0" applyNumberFormat="1" applyFont="1" applyProtection="1"/>
    <xf numFmtId="0" fontId="11" fillId="0" borderId="17" xfId="0" applyNumberFormat="1" applyFont="1" applyBorder="1" applyProtection="1"/>
    <xf numFmtId="0" fontId="12" fillId="0" borderId="27" xfId="0" applyNumberFormat="1" applyFont="1" applyBorder="1" applyAlignment="1" applyProtection="1">
      <alignment horizontal="center" vertical="center"/>
    </xf>
    <xf numFmtId="0" fontId="0" fillId="0" borderId="17" xfId="0" applyNumberFormat="1" applyFont="1" applyBorder="1" applyProtection="1"/>
    <xf numFmtId="0" fontId="0" fillId="0" borderId="42" xfId="0" applyNumberFormat="1" applyFont="1" applyBorder="1" applyProtection="1"/>
    <xf numFmtId="0" fontId="0" fillId="0" borderId="0" xfId="0" applyNumberFormat="1" applyFont="1"/>
    <xf numFmtId="164" fontId="34" fillId="0" borderId="0" xfId="0" applyFont="1" applyAlignment="1" applyProtection="1">
      <alignment vertical="center" wrapText="1"/>
    </xf>
    <xf numFmtId="0" fontId="11" fillId="0" borderId="28" xfId="0" applyNumberFormat="1" applyFont="1" applyBorder="1" applyProtection="1"/>
    <xf numFmtId="166" fontId="5" fillId="3" borderId="1" xfId="2" applyNumberFormat="1" applyFont="1" applyFill="1" applyBorder="1" applyAlignment="1" applyProtection="1">
      <alignment horizontal="center"/>
      <protection locked="0"/>
    </xf>
    <xf numFmtId="164" fontId="23" fillId="0" borderId="0" xfId="0" applyFont="1" applyAlignment="1">
      <alignment horizontal="center" vertical="center" wrapText="1"/>
    </xf>
    <xf numFmtId="164" fontId="24" fillId="0" borderId="0" xfId="0" applyFont="1" applyAlignment="1" applyProtection="1">
      <alignment vertical="center"/>
    </xf>
    <xf numFmtId="164" fontId="12" fillId="0" borderId="0" xfId="0" applyFont="1" applyAlignment="1" applyProtection="1">
      <alignment horizontal="right" vertical="center"/>
    </xf>
    <xf numFmtId="164" fontId="5" fillId="0" borderId="3" xfId="0" applyFont="1" applyBorder="1" applyProtection="1"/>
    <xf numFmtId="164" fontId="10" fillId="0" borderId="0" xfId="0" applyFont="1" applyProtection="1"/>
    <xf numFmtId="164" fontId="10" fillId="0" borderId="0" xfId="0" applyFont="1" applyAlignment="1" applyProtection="1">
      <alignment horizontal="left"/>
    </xf>
    <xf numFmtId="49" fontId="0" fillId="0" borderId="16" xfId="0" applyNumberFormat="1" applyFont="1" applyBorder="1" applyAlignment="1" applyProtection="1">
      <alignment horizontal="left" vertical="center"/>
      <protection locked="0"/>
    </xf>
    <xf numFmtId="49" fontId="9" fillId="0" borderId="53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2" xfId="0" applyNumberFormat="1" applyFont="1" applyBorder="1" applyAlignment="1" applyProtection="1">
      <alignment horizontal="left" vertical="center"/>
      <protection locked="0"/>
    </xf>
    <xf numFmtId="49" fontId="12" fillId="0" borderId="56" xfId="0" applyNumberFormat="1" applyFont="1" applyBorder="1" applyAlignment="1" applyProtection="1">
      <alignment horizontal="left" vertical="center" wrapText="1"/>
      <protection locked="0"/>
    </xf>
    <xf numFmtId="49" fontId="12" fillId="0" borderId="14" xfId="0" applyNumberFormat="1" applyFont="1" applyBorder="1" applyAlignment="1" applyProtection="1">
      <alignment horizontal="left" vertical="center" wrapText="1"/>
      <protection locked="0"/>
    </xf>
    <xf numFmtId="49" fontId="12" fillId="0" borderId="57" xfId="0" applyNumberFormat="1" applyFont="1" applyBorder="1" applyAlignment="1" applyProtection="1">
      <alignment horizontal="left" vertical="center" wrapText="1"/>
      <protection locked="0"/>
    </xf>
    <xf numFmtId="164" fontId="0" fillId="0" borderId="0" xfId="0" applyAlignment="1" applyProtection="1">
      <alignment horizontal="center"/>
    </xf>
    <xf numFmtId="164" fontId="6" fillId="0" borderId="0" xfId="0" applyFont="1" applyAlignment="1" applyProtection="1">
      <alignment horizontal="left" vertical="center" wrapText="1"/>
    </xf>
    <xf numFmtId="164" fontId="12" fillId="0" borderId="0" xfId="0" applyFont="1" applyAlignment="1" applyProtection="1">
      <alignment horizontal="right" vertical="center"/>
    </xf>
    <xf numFmtId="0" fontId="21" fillId="5" borderId="0" xfId="0" applyNumberFormat="1" applyFont="1" applyFill="1" applyBorder="1" applyAlignment="1" applyProtection="1">
      <alignment horizontal="left" vertical="center"/>
      <protection locked="0"/>
    </xf>
    <xf numFmtId="164" fontId="12" fillId="5" borderId="0" xfId="0" applyFont="1" applyFill="1" applyBorder="1" applyAlignment="1" applyProtection="1">
      <alignment horizontal="left" vertical="center"/>
      <protection locked="0"/>
    </xf>
    <xf numFmtId="49" fontId="21" fillId="5" borderId="0" xfId="0" applyNumberFormat="1" applyFont="1" applyFill="1" applyBorder="1" applyAlignment="1" applyProtection="1">
      <alignment horizontal="left" vertical="center"/>
      <protection locked="0"/>
    </xf>
    <xf numFmtId="164" fontId="16" fillId="0" borderId="0" xfId="0" applyFont="1" applyFill="1" applyAlignment="1" applyProtection="1">
      <alignment horizontal="left" vertical="center" wrapText="1"/>
    </xf>
    <xf numFmtId="170" fontId="12" fillId="5" borderId="0" xfId="2" applyNumberFormat="1" applyFont="1" applyFill="1" applyAlignment="1" applyProtection="1">
      <alignment horizontal="center" vertical="center"/>
      <protection locked="0"/>
    </xf>
    <xf numFmtId="168" fontId="30" fillId="5" borderId="0" xfId="0" applyNumberFormat="1" applyFont="1" applyFill="1" applyBorder="1" applyAlignment="1" applyProtection="1">
      <alignment horizontal="center" vertical="center"/>
      <protection locked="0"/>
    </xf>
    <xf numFmtId="169" fontId="26" fillId="0" borderId="0" xfId="1" applyNumberFormat="1" applyFont="1" applyAlignment="1" applyProtection="1">
      <alignment horizontal="left" vertical="center" wrapText="1"/>
    </xf>
    <xf numFmtId="164" fontId="21" fillId="0" borderId="0" xfId="0" applyFont="1" applyAlignment="1" applyProtection="1">
      <alignment horizontal="left" vertical="center" wrapText="1"/>
    </xf>
    <xf numFmtId="164" fontId="10" fillId="0" borderId="28" xfId="0" applyFont="1" applyBorder="1" applyAlignment="1">
      <alignment horizontal="left" vertical="center"/>
    </xf>
    <xf numFmtId="164" fontId="10" fillId="0" borderId="17" xfId="0" applyFont="1" applyBorder="1" applyAlignment="1">
      <alignment horizontal="left" vertical="center"/>
    </xf>
    <xf numFmtId="164" fontId="10" fillId="0" borderId="42" xfId="0" applyFont="1" applyBorder="1" applyAlignment="1">
      <alignment horizontal="left" vertical="center"/>
    </xf>
    <xf numFmtId="164" fontId="11" fillId="0" borderId="10" xfId="0" applyFont="1" applyBorder="1" applyAlignment="1" applyProtection="1">
      <alignment horizontal="left"/>
    </xf>
    <xf numFmtId="164" fontId="11" fillId="0" borderId="0" xfId="0" applyFont="1" applyBorder="1" applyAlignment="1" applyProtection="1">
      <alignment horizontal="left"/>
    </xf>
    <xf numFmtId="164" fontId="11" fillId="0" borderId="16" xfId="0" applyFont="1" applyBorder="1" applyAlignment="1" applyProtection="1">
      <alignment horizontal="left"/>
      <protection locked="0"/>
    </xf>
    <xf numFmtId="164" fontId="10" fillId="0" borderId="10" xfId="0" applyFont="1" applyBorder="1" applyAlignment="1">
      <alignment horizontal="left" vertical="center"/>
    </xf>
    <xf numFmtId="164" fontId="10" fillId="0" borderId="0" xfId="0" applyFont="1" applyBorder="1" applyAlignment="1">
      <alignment horizontal="left" vertical="center"/>
    </xf>
    <xf numFmtId="164" fontId="10" fillId="0" borderId="13" xfId="0" applyFont="1" applyBorder="1" applyAlignment="1">
      <alignment horizontal="left" vertical="center"/>
    </xf>
    <xf numFmtId="164" fontId="10" fillId="0" borderId="32" xfId="0" applyFont="1" applyBorder="1" applyAlignment="1" applyProtection="1">
      <alignment horizontal="center"/>
    </xf>
    <xf numFmtId="164" fontId="10" fillId="0" borderId="43" xfId="0" applyFont="1" applyBorder="1" applyAlignment="1" applyProtection="1">
      <alignment horizontal="center"/>
    </xf>
    <xf numFmtId="167" fontId="11" fillId="0" borderId="16" xfId="0" applyNumberFormat="1" applyFont="1" applyBorder="1" applyAlignment="1" applyProtection="1">
      <alignment horizontal="left"/>
      <protection locked="0"/>
    </xf>
    <xf numFmtId="167" fontId="11" fillId="0" borderId="44" xfId="0" applyNumberFormat="1" applyFont="1" applyBorder="1" applyAlignment="1" applyProtection="1">
      <alignment horizontal="left"/>
      <protection locked="0"/>
    </xf>
    <xf numFmtId="164" fontId="11" fillId="0" borderId="14" xfId="0" applyFont="1" applyBorder="1" applyAlignment="1" applyProtection="1">
      <alignment horizontal="left" wrapText="1"/>
      <protection locked="0"/>
    </xf>
    <xf numFmtId="164" fontId="14" fillId="0" borderId="0" xfId="0" applyFont="1" applyAlignment="1" applyProtection="1">
      <alignment horizontal="center"/>
    </xf>
    <xf numFmtId="164" fontId="11" fillId="0" borderId="44" xfId="0" applyFont="1" applyBorder="1" applyAlignment="1" applyProtection="1">
      <alignment horizontal="left"/>
      <protection locked="0"/>
    </xf>
    <xf numFmtId="164" fontId="11" fillId="0" borderId="27" xfId="0" applyFont="1" applyBorder="1" applyAlignment="1" applyProtection="1">
      <alignment horizontal="left"/>
    </xf>
    <xf numFmtId="164" fontId="11" fillId="0" borderId="39" xfId="0" applyFont="1" applyBorder="1" applyAlignment="1" applyProtection="1">
      <alignment horizontal="left"/>
    </xf>
    <xf numFmtId="164" fontId="10" fillId="0" borderId="28" xfId="0" applyFont="1" applyBorder="1" applyAlignment="1" applyProtection="1">
      <alignment horizontal="left" vertical="center"/>
    </xf>
    <xf numFmtId="164" fontId="10" fillId="0" borderId="17" xfId="0" applyFont="1" applyBorder="1" applyAlignment="1" applyProtection="1">
      <alignment horizontal="left" vertical="center"/>
    </xf>
    <xf numFmtId="164" fontId="10" fillId="0" borderId="42" xfId="0" applyFont="1" applyBorder="1" applyAlignment="1" applyProtection="1">
      <alignment horizontal="left" vertical="center"/>
    </xf>
    <xf numFmtId="164" fontId="12" fillId="0" borderId="0" xfId="0" applyFont="1" applyAlignment="1" applyProtection="1">
      <alignment horizontal="left" vertical="center" wrapText="1"/>
    </xf>
    <xf numFmtId="164" fontId="21" fillId="0" borderId="0" xfId="0" applyFont="1" applyBorder="1" applyAlignment="1" applyProtection="1">
      <alignment horizontal="left" vertical="center" wrapText="1"/>
    </xf>
    <xf numFmtId="164" fontId="3" fillId="4" borderId="34" xfId="0" applyFont="1" applyFill="1" applyBorder="1" applyAlignment="1" applyProtection="1">
      <alignment horizontal="center" vertical="center" wrapText="1"/>
    </xf>
    <xf numFmtId="164" fontId="3" fillId="4" borderId="40" xfId="0" applyFont="1" applyFill="1" applyBorder="1" applyAlignment="1" applyProtection="1">
      <alignment horizontal="center" vertical="center" wrapText="1"/>
    </xf>
    <xf numFmtId="164" fontId="3" fillId="4" borderId="41" xfId="0" applyFont="1" applyFill="1" applyBorder="1" applyAlignment="1" applyProtection="1">
      <alignment horizontal="center" vertical="center" wrapText="1"/>
    </xf>
    <xf numFmtId="164" fontId="3" fillId="4" borderId="28" xfId="0" applyFont="1" applyFill="1" applyBorder="1" applyAlignment="1" applyProtection="1">
      <alignment horizontal="center" vertical="center"/>
    </xf>
    <xf numFmtId="164" fontId="3" fillId="4" borderId="42" xfId="0" applyFont="1" applyFill="1" applyBorder="1" applyAlignment="1" applyProtection="1">
      <alignment horizontal="center" vertical="center"/>
    </xf>
    <xf numFmtId="164" fontId="3" fillId="4" borderId="10" xfId="0" applyFont="1" applyFill="1" applyBorder="1" applyAlignment="1" applyProtection="1">
      <alignment horizontal="center" vertical="center"/>
    </xf>
    <xf numFmtId="164" fontId="3" fillId="4" borderId="13" xfId="0" applyFont="1" applyFill="1" applyBorder="1" applyAlignment="1" applyProtection="1">
      <alignment horizontal="center" vertical="center"/>
    </xf>
    <xf numFmtId="164" fontId="3" fillId="4" borderId="11" xfId="0" applyFont="1" applyFill="1" applyBorder="1" applyAlignment="1" applyProtection="1">
      <alignment horizontal="center" vertical="center"/>
    </xf>
    <xf numFmtId="164" fontId="3" fillId="4" borderId="12" xfId="0" applyFont="1" applyFill="1" applyBorder="1" applyAlignment="1" applyProtection="1">
      <alignment horizontal="center" vertical="center"/>
    </xf>
    <xf numFmtId="164" fontId="3" fillId="4" borderId="34" xfId="0" applyFont="1" applyFill="1" applyBorder="1" applyAlignment="1" applyProtection="1">
      <alignment horizontal="center" vertical="center"/>
    </xf>
    <xf numFmtId="164" fontId="3" fillId="4" borderId="40" xfId="0" applyFont="1" applyFill="1" applyBorder="1" applyAlignment="1" applyProtection="1">
      <alignment horizontal="center" vertical="center"/>
    </xf>
    <xf numFmtId="164" fontId="3" fillId="4" borderId="41" xfId="0" applyFont="1" applyFill="1" applyBorder="1" applyAlignment="1" applyProtection="1">
      <alignment horizontal="center" vertical="center"/>
    </xf>
    <xf numFmtId="164" fontId="5" fillId="0" borderId="0" xfId="0" applyFont="1" applyAlignment="1" applyProtection="1">
      <alignment horizontal="left" vertical="center"/>
    </xf>
    <xf numFmtId="164" fontId="12" fillId="0" borderId="0" xfId="0" applyFont="1" applyBorder="1" applyAlignment="1" applyProtection="1">
      <alignment horizontal="left" vertical="center" wrapText="1"/>
    </xf>
    <xf numFmtId="165" fontId="12" fillId="0" borderId="0" xfId="0" applyNumberFormat="1" applyFont="1" applyBorder="1" applyAlignment="1" applyProtection="1">
      <alignment horizontal="left" vertical="center"/>
    </xf>
    <xf numFmtId="0" fontId="11" fillId="0" borderId="2" xfId="0" applyNumberFormat="1" applyFont="1" applyBorder="1" applyAlignment="1" applyProtection="1">
      <alignment horizontal="left"/>
    </xf>
    <xf numFmtId="164" fontId="5" fillId="0" borderId="7" xfId="0" applyFont="1" applyBorder="1" applyAlignment="1" applyProtection="1">
      <alignment horizontal="left" vertical="center"/>
    </xf>
    <xf numFmtId="164" fontId="5" fillId="0" borderId="9" xfId="0" applyFont="1" applyBorder="1" applyAlignment="1" applyProtection="1">
      <alignment horizontal="left" vertical="center"/>
    </xf>
    <xf numFmtId="164" fontId="3" fillId="0" borderId="2" xfId="0" applyFont="1" applyBorder="1" applyAlignment="1" applyProtection="1">
      <alignment horizontal="right" vertical="center"/>
    </xf>
    <xf numFmtId="164" fontId="3" fillId="0" borderId="45" xfId="0" applyFont="1" applyBorder="1" applyAlignment="1" applyProtection="1">
      <alignment horizontal="right" vertical="center"/>
    </xf>
    <xf numFmtId="164" fontId="5" fillId="0" borderId="5" xfId="0" applyFont="1" applyBorder="1" applyAlignment="1" applyProtection="1">
      <alignment horizontal="left" vertical="center"/>
    </xf>
    <xf numFmtId="164" fontId="3" fillId="0" borderId="38" xfId="0" applyFont="1" applyBorder="1" applyAlignment="1" applyProtection="1">
      <alignment horizontal="right" vertical="center"/>
    </xf>
    <xf numFmtId="164" fontId="3" fillId="0" borderId="27" xfId="0" applyFont="1" applyBorder="1" applyAlignment="1" applyProtection="1">
      <alignment horizontal="right" vertical="center"/>
    </xf>
    <xf numFmtId="164" fontId="3" fillId="0" borderId="46" xfId="0" applyFont="1" applyBorder="1" applyAlignment="1" applyProtection="1">
      <alignment horizontal="right" vertical="center"/>
    </xf>
    <xf numFmtId="164" fontId="5" fillId="0" borderId="0" xfId="0" applyFont="1" applyAlignment="1" applyProtection="1">
      <alignment horizontal="left" wrapText="1"/>
    </xf>
    <xf numFmtId="43" fontId="23" fillId="0" borderId="17" xfId="1" applyFont="1" applyBorder="1" applyAlignment="1" applyProtection="1">
      <alignment horizontal="center" vertical="center" wrapText="1"/>
    </xf>
    <xf numFmtId="170" fontId="12" fillId="0" borderId="35" xfId="2" applyNumberFormat="1" applyFont="1" applyBorder="1" applyAlignment="1" applyProtection="1">
      <alignment horizontal="center"/>
      <protection locked="0"/>
    </xf>
    <xf numFmtId="170" fontId="12" fillId="0" borderId="40" xfId="2" applyNumberFormat="1" applyFont="1" applyBorder="1" applyAlignment="1" applyProtection="1">
      <alignment horizontal="center"/>
      <protection locked="0"/>
    </xf>
    <xf numFmtId="164" fontId="13" fillId="0" borderId="37" xfId="0" applyFont="1" applyBorder="1" applyAlignment="1" applyProtection="1">
      <alignment horizontal="right" vertical="center"/>
    </xf>
    <xf numFmtId="164" fontId="13" fillId="0" borderId="3" xfId="0" applyFont="1" applyBorder="1" applyAlignment="1" applyProtection="1">
      <alignment horizontal="right" vertical="center"/>
    </xf>
    <xf numFmtId="49" fontId="8" fillId="0" borderId="34" xfId="0" applyNumberFormat="1" applyFont="1" applyBorder="1" applyAlignment="1" applyProtection="1">
      <alignment horizontal="center" vertical="center" wrapText="1"/>
    </xf>
    <xf numFmtId="49" fontId="8" fillId="0" borderId="40" xfId="0" applyNumberFormat="1" applyFont="1" applyBorder="1" applyAlignment="1" applyProtection="1">
      <alignment horizontal="center" vertical="center" wrapText="1"/>
    </xf>
    <xf numFmtId="49" fontId="8" fillId="0" borderId="41" xfId="0" applyNumberFormat="1" applyFont="1" applyBorder="1" applyAlignment="1" applyProtection="1">
      <alignment horizontal="center" vertical="center" wrapText="1"/>
    </xf>
    <xf numFmtId="170" fontId="12" fillId="0" borderId="34" xfId="2" applyNumberFormat="1" applyFont="1" applyBorder="1" applyAlignment="1" applyProtection="1">
      <alignment horizontal="center"/>
      <protection locked="0"/>
    </xf>
    <xf numFmtId="170" fontId="12" fillId="0" borderId="41" xfId="2" applyNumberFormat="1" applyFont="1" applyBorder="1" applyAlignment="1" applyProtection="1">
      <alignment horizontal="center"/>
      <protection locked="0"/>
    </xf>
    <xf numFmtId="164" fontId="3" fillId="4" borderId="17" xfId="0" applyFont="1" applyFill="1" applyBorder="1" applyAlignment="1" applyProtection="1">
      <alignment horizontal="center" vertical="center"/>
    </xf>
    <xf numFmtId="164" fontId="3" fillId="4" borderId="0" xfId="0" applyFont="1" applyFill="1" applyBorder="1" applyAlignment="1" applyProtection="1">
      <alignment horizontal="center" vertical="center"/>
    </xf>
    <xf numFmtId="164" fontId="3" fillId="4" borderId="28" xfId="0" applyFont="1" applyFill="1" applyBorder="1" applyAlignment="1" applyProtection="1">
      <alignment horizontal="center" vertical="center" wrapText="1"/>
    </xf>
    <xf numFmtId="164" fontId="3" fillId="4" borderId="11" xfId="0" applyFont="1" applyFill="1" applyBorder="1" applyAlignment="1" applyProtection="1">
      <alignment horizontal="center" vertical="center" wrapText="1"/>
    </xf>
    <xf numFmtId="170" fontId="12" fillId="0" borderId="36" xfId="2" applyNumberFormat="1" applyFont="1" applyBorder="1" applyAlignment="1" applyProtection="1">
      <alignment horizontal="center"/>
      <protection locked="0"/>
    </xf>
    <xf numFmtId="164" fontId="7" fillId="0" borderId="55" xfId="0" applyFont="1" applyFill="1" applyBorder="1" applyAlignment="1" applyProtection="1">
      <alignment horizontal="left" vertical="center"/>
    </xf>
    <xf numFmtId="164" fontId="7" fillId="0" borderId="51" xfId="0" applyFont="1" applyFill="1" applyBorder="1" applyAlignment="1" applyProtection="1">
      <alignment horizontal="left" vertical="center"/>
    </xf>
    <xf numFmtId="170" fontId="12" fillId="0" borderId="40" xfId="2" applyNumberFormat="1" applyFont="1" applyBorder="1" applyAlignment="1" applyProtection="1">
      <alignment horizontal="center"/>
    </xf>
    <xf numFmtId="170" fontId="12" fillId="0" borderId="36" xfId="2" applyNumberFormat="1" applyFont="1" applyBorder="1" applyAlignment="1" applyProtection="1">
      <alignment horizontal="center"/>
    </xf>
    <xf numFmtId="164" fontId="7" fillId="0" borderId="0" xfId="0" applyFont="1" applyFill="1" applyBorder="1" applyAlignment="1" applyProtection="1">
      <alignment horizontal="left" vertical="center"/>
    </xf>
    <xf numFmtId="170" fontId="12" fillId="0" borderId="41" xfId="2" applyNumberFormat="1" applyFont="1" applyBorder="1" applyAlignment="1" applyProtection="1">
      <alignment horizontal="center"/>
    </xf>
    <xf numFmtId="164" fontId="7" fillId="0" borderId="54" xfId="0" applyFont="1" applyFill="1" applyBorder="1" applyAlignment="1" applyProtection="1">
      <alignment horizontal="left" vertical="center"/>
    </xf>
    <xf numFmtId="164" fontId="7" fillId="0" borderId="49" xfId="0" applyFont="1" applyFill="1" applyBorder="1" applyAlignment="1" applyProtection="1">
      <alignment horizontal="left" vertical="center"/>
    </xf>
    <xf numFmtId="170" fontId="12" fillId="0" borderId="34" xfId="2" applyNumberFormat="1" applyFont="1" applyBorder="1" applyAlignment="1" applyProtection="1">
      <alignment horizontal="center"/>
    </xf>
    <xf numFmtId="164" fontId="7" fillId="0" borderId="17" xfId="0" applyFont="1" applyFill="1" applyBorder="1" applyAlignment="1" applyProtection="1">
      <alignment horizontal="left" vertical="center"/>
    </xf>
    <xf numFmtId="170" fontId="12" fillId="0" borderId="35" xfId="2" applyNumberFormat="1" applyFont="1" applyBorder="1" applyAlignment="1" applyProtection="1">
      <alignment horizontal="center"/>
    </xf>
    <xf numFmtId="164" fontId="3" fillId="2" borderId="37" xfId="0" applyFont="1" applyFill="1" applyBorder="1" applyAlignment="1" applyProtection="1">
      <alignment horizontal="center"/>
    </xf>
    <xf numFmtId="164" fontId="3" fillId="2" borderId="3" xfId="0" applyFont="1" applyFill="1" applyBorder="1" applyAlignment="1" applyProtection="1">
      <alignment horizontal="center"/>
    </xf>
    <xf numFmtId="164" fontId="3" fillId="2" borderId="31" xfId="0" applyFont="1" applyFill="1" applyBorder="1" applyAlignment="1" applyProtection="1">
      <alignment horizontal="center"/>
    </xf>
    <xf numFmtId="164" fontId="3" fillId="0" borderId="37" xfId="0" applyFont="1" applyBorder="1" applyAlignment="1">
      <alignment horizontal="right" vertical="center"/>
    </xf>
    <xf numFmtId="164" fontId="3" fillId="0" borderId="3" xfId="0" applyFont="1" applyBorder="1" applyAlignment="1">
      <alignment horizontal="right" vertical="center"/>
    </xf>
    <xf numFmtId="164" fontId="3" fillId="0" borderId="31" xfId="0" applyFont="1" applyBorder="1" applyAlignment="1">
      <alignment horizontal="right" vertical="center"/>
    </xf>
    <xf numFmtId="164" fontId="3" fillId="0" borderId="37" xfId="0" applyFont="1" applyBorder="1" applyAlignment="1">
      <alignment horizontal="right" vertical="center" wrapText="1"/>
    </xf>
    <xf numFmtId="164" fontId="3" fillId="0" borderId="3" xfId="0" applyFont="1" applyBorder="1" applyAlignment="1">
      <alignment horizontal="right" vertical="center" wrapText="1"/>
    </xf>
    <xf numFmtId="164" fontId="3" fillId="0" borderId="31" xfId="0" applyFont="1" applyBorder="1" applyAlignment="1">
      <alignment horizontal="right" vertical="center" wrapText="1"/>
    </xf>
    <xf numFmtId="164" fontId="5" fillId="0" borderId="0" xfId="0" applyFont="1" applyFill="1" applyAlignment="1" applyProtection="1">
      <alignment horizontal="left" vertical="center" wrapText="1"/>
    </xf>
    <xf numFmtId="170" fontId="8" fillId="0" borderId="34" xfId="2" applyNumberFormat="1" applyFont="1" applyBorder="1" applyAlignment="1" applyProtection="1">
      <alignment horizontal="center"/>
      <protection locked="0"/>
    </xf>
    <xf numFmtId="170" fontId="8" fillId="0" borderId="40" xfId="2" applyNumberFormat="1" applyFont="1" applyBorder="1" applyAlignment="1" applyProtection="1">
      <alignment horizontal="center"/>
      <protection locked="0"/>
    </xf>
    <xf numFmtId="170" fontId="8" fillId="0" borderId="36" xfId="2" applyNumberFormat="1" applyFont="1" applyBorder="1" applyAlignment="1" applyProtection="1">
      <alignment horizontal="center"/>
      <protection locked="0"/>
    </xf>
    <xf numFmtId="49" fontId="5" fillId="0" borderId="47" xfId="0" applyNumberFormat="1" applyFont="1" applyBorder="1" applyAlignment="1" applyProtection="1">
      <alignment horizontal="center" vertical="center" wrapText="1"/>
      <protection locked="0"/>
    </xf>
    <xf numFmtId="49" fontId="5" fillId="0" borderId="48" xfId="0" applyNumberFormat="1" applyFont="1" applyBorder="1" applyAlignment="1" applyProtection="1">
      <alignment horizontal="center" vertical="center" wrapText="1"/>
      <protection locked="0"/>
    </xf>
    <xf numFmtId="49" fontId="5" fillId="0" borderId="50" xfId="0" applyNumberFormat="1" applyFont="1" applyBorder="1" applyAlignment="1" applyProtection="1">
      <alignment horizontal="center" vertical="center" wrapText="1"/>
      <protection locked="0"/>
    </xf>
    <xf numFmtId="164" fontId="10" fillId="0" borderId="0" xfId="0" applyFont="1" applyAlignment="1" applyProtection="1">
      <alignment horizontal="left" vertical="center" wrapText="1"/>
    </xf>
    <xf numFmtId="0" fontId="11" fillId="0" borderId="2" xfId="0" applyNumberFormat="1" applyFont="1" applyBorder="1" applyAlignment="1" applyProtection="1">
      <alignment horizontal="left"/>
      <protection locked="0"/>
    </xf>
    <xf numFmtId="164" fontId="5" fillId="0" borderId="3" xfId="0" applyFont="1" applyBorder="1" applyAlignment="1" applyProtection="1">
      <alignment horizontal="left"/>
    </xf>
    <xf numFmtId="49" fontId="12" fillId="0" borderId="34" xfId="0" applyNumberFormat="1" applyFont="1" applyBorder="1" applyAlignment="1" applyProtection="1">
      <alignment horizontal="center" vertical="center"/>
      <protection locked="0"/>
    </xf>
    <xf numFmtId="49" fontId="12" fillId="0" borderId="40" xfId="0" applyNumberFormat="1" applyFont="1" applyBorder="1" applyAlignment="1" applyProtection="1">
      <alignment horizontal="center" vertical="center"/>
      <protection locked="0"/>
    </xf>
    <xf numFmtId="49" fontId="12" fillId="0" borderId="41" xfId="0" applyNumberFormat="1" applyFont="1" applyBorder="1" applyAlignment="1" applyProtection="1">
      <alignment horizontal="center" vertical="center"/>
      <protection locked="0"/>
    </xf>
    <xf numFmtId="49" fontId="5" fillId="0" borderId="28" xfId="0" applyNumberFormat="1" applyFont="1" applyBorder="1" applyAlignment="1" applyProtection="1">
      <alignment horizontal="left" vertical="center" wrapText="1"/>
      <protection locked="0"/>
    </xf>
    <xf numFmtId="49" fontId="5" fillId="0" borderId="17" xfId="0" applyNumberFormat="1" applyFont="1" applyBorder="1" applyAlignment="1" applyProtection="1">
      <alignment horizontal="left" vertical="center" wrapText="1"/>
      <protection locked="0"/>
    </xf>
    <xf numFmtId="49" fontId="5" fillId="0" borderId="42" xfId="0" applyNumberFormat="1" applyFont="1" applyBorder="1" applyAlignment="1" applyProtection="1">
      <alignment horizontal="left" vertical="center" wrapText="1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49" fontId="5" fillId="0" borderId="11" xfId="0" applyNumberFormat="1" applyFont="1" applyBorder="1" applyAlignment="1" applyProtection="1">
      <alignment horizontal="left" vertical="center" wrapText="1"/>
      <protection locked="0"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34" xfId="0" applyNumberFormat="1" applyFont="1" applyBorder="1" applyAlignment="1" applyProtection="1">
      <alignment horizontal="left" vertical="center" wrapText="1"/>
      <protection locked="0"/>
    </xf>
    <xf numFmtId="49" fontId="5" fillId="0" borderId="40" xfId="0" applyNumberFormat="1" applyFont="1" applyBorder="1" applyAlignment="1" applyProtection="1">
      <alignment horizontal="left" vertical="center" wrapText="1"/>
      <protection locked="0"/>
    </xf>
    <xf numFmtId="49" fontId="5" fillId="0" borderId="41" xfId="0" applyNumberFormat="1" applyFont="1" applyBorder="1" applyAlignment="1" applyProtection="1">
      <alignment horizontal="left" vertical="center" wrapText="1"/>
      <protection locked="0"/>
    </xf>
    <xf numFmtId="164" fontId="6" fillId="0" borderId="0" xfId="0" applyFont="1" applyAlignment="1" applyProtection="1">
      <alignment horizontal="center"/>
    </xf>
    <xf numFmtId="164" fontId="3" fillId="0" borderId="0" xfId="0" applyFont="1" applyAlignment="1">
      <alignment horizontal="center"/>
    </xf>
    <xf numFmtId="0" fontId="8" fillId="0" borderId="11" xfId="0" applyNumberFormat="1" applyFont="1" applyBorder="1" applyAlignment="1" applyProtection="1">
      <alignment horizontal="left" vertical="center" wrapText="1"/>
    </xf>
    <xf numFmtId="0" fontId="8" fillId="0" borderId="2" xfId="0" applyNumberFormat="1" applyFont="1" applyBorder="1" applyAlignment="1" applyProtection="1">
      <alignment horizontal="left" vertical="center" wrapText="1"/>
    </xf>
    <xf numFmtId="0" fontId="8" fillId="0" borderId="12" xfId="0" applyNumberFormat="1" applyFont="1" applyBorder="1" applyAlignment="1" applyProtection="1">
      <alignment horizontal="left" vertical="center" wrapText="1"/>
    </xf>
    <xf numFmtId="0" fontId="12" fillId="0" borderId="0" xfId="0" applyNumberFormat="1" applyFont="1" applyBorder="1" applyAlignment="1" applyProtection="1">
      <alignment horizontal="left" vertical="center" wrapText="1"/>
    </xf>
    <xf numFmtId="0" fontId="12" fillId="0" borderId="13" xfId="0" applyNumberFormat="1" applyFont="1" applyBorder="1" applyAlignment="1" applyProtection="1">
      <alignment horizontal="left" vertical="center" wrapText="1"/>
    </xf>
    <xf numFmtId="164" fontId="12" fillId="4" borderId="37" xfId="0" applyFont="1" applyFill="1" applyBorder="1" applyAlignment="1" applyProtection="1">
      <alignment horizontal="center" vertical="center"/>
    </xf>
    <xf numFmtId="164" fontId="12" fillId="4" borderId="3" xfId="0" applyFont="1" applyFill="1" applyBorder="1" applyAlignment="1" applyProtection="1">
      <alignment horizontal="center" vertical="center"/>
    </xf>
    <xf numFmtId="164" fontId="12" fillId="4" borderId="31" xfId="0" applyFont="1" applyFill="1" applyBorder="1" applyAlignment="1" applyProtection="1">
      <alignment horizontal="center" vertical="center"/>
    </xf>
    <xf numFmtId="164" fontId="12" fillId="0" borderId="11" xfId="0" applyFont="1" applyBorder="1" applyAlignment="1" applyProtection="1">
      <alignment horizontal="left" vertical="center" wrapText="1"/>
    </xf>
    <xf numFmtId="164" fontId="12" fillId="0" borderId="2" xfId="0" applyFont="1" applyBorder="1" applyAlignment="1" applyProtection="1">
      <alignment horizontal="left" vertical="center" wrapText="1"/>
    </xf>
    <xf numFmtId="164" fontId="12" fillId="0" borderId="12" xfId="0" applyFont="1" applyBorder="1" applyAlignment="1" applyProtection="1">
      <alignment horizontal="left" vertical="center" wrapText="1"/>
    </xf>
  </cellXfs>
  <cellStyles count="8">
    <cellStyle name="Comma" xfId="1" builtinId="3"/>
    <cellStyle name="Currency" xfId="2" builtinId="4"/>
    <cellStyle name="Normal" xfId="0" builtinId="0"/>
    <cellStyle name="Normal 2" xfId="3"/>
    <cellStyle name="Normal 2 2" xfId="4"/>
    <cellStyle name="Normal 2 3" xfId="7"/>
    <cellStyle name="Normal 3" xfId="5"/>
    <cellStyle name="Normal 3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</xdr:row>
      <xdr:rowOff>87630</xdr:rowOff>
    </xdr:from>
    <xdr:to>
      <xdr:col>9</xdr:col>
      <xdr:colOff>2476500</xdr:colOff>
      <xdr:row>2</xdr:row>
      <xdr:rowOff>116205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96240" y="217170"/>
          <a:ext cx="6347460" cy="1141095"/>
        </a:xfrm>
        <a:prstGeom prst="ribbon">
          <a:avLst>
            <a:gd name="adj1" fmla="val 12500"/>
            <a:gd name="adj2" fmla="val 50000"/>
          </a:avLst>
        </a:prstGeom>
        <a:solidFill>
          <a:srgbClr val="CCFFFF"/>
        </a:solidFill>
        <a:ln w="1587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DO FIRST</a:t>
          </a:r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FORM FILL-IN</a:t>
          </a: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8</xdr:col>
      <xdr:colOff>44792</xdr:colOff>
      <xdr:row>2</xdr:row>
      <xdr:rowOff>91255</xdr:rowOff>
    </xdr:from>
    <xdr:ext cx="184731" cy="937629"/>
    <xdr:sp macro="" textlink="">
      <xdr:nvSpPr>
        <xdr:cNvPr id="3" name="Rectangle 2"/>
        <xdr:cNvSpPr/>
      </xdr:nvSpPr>
      <xdr:spPr>
        <a:xfrm>
          <a:off x="3443312" y="14323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334353</xdr:colOff>
      <xdr:row>2</xdr:row>
      <xdr:rowOff>167455</xdr:rowOff>
    </xdr:from>
    <xdr:ext cx="184731" cy="937629"/>
    <xdr:sp macro="" textlink="">
      <xdr:nvSpPr>
        <xdr:cNvPr id="2" name="Rectangle 1"/>
        <xdr:cNvSpPr/>
      </xdr:nvSpPr>
      <xdr:spPr>
        <a:xfrm>
          <a:off x="1142073" y="57893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75273</xdr:colOff>
      <xdr:row>2</xdr:row>
      <xdr:rowOff>60775</xdr:rowOff>
    </xdr:from>
    <xdr:ext cx="184731" cy="937629"/>
    <xdr:sp macro="" textlink="">
      <xdr:nvSpPr>
        <xdr:cNvPr id="3" name="Rectangle 2"/>
        <xdr:cNvSpPr/>
      </xdr:nvSpPr>
      <xdr:spPr>
        <a:xfrm>
          <a:off x="1225893" y="4417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60775</xdr:rowOff>
    </xdr:from>
    <xdr:ext cx="184731" cy="937629"/>
    <xdr:sp macro="" textlink="">
      <xdr:nvSpPr>
        <xdr:cNvPr id="2" name="Rectangle 1"/>
        <xdr:cNvSpPr/>
      </xdr:nvSpPr>
      <xdr:spPr>
        <a:xfrm>
          <a:off x="4892040" y="4417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75273</xdr:colOff>
      <xdr:row>2</xdr:row>
      <xdr:rowOff>60775</xdr:rowOff>
    </xdr:from>
    <xdr:ext cx="184731" cy="937629"/>
    <xdr:sp macro="" textlink="">
      <xdr:nvSpPr>
        <xdr:cNvPr id="3" name="Rectangle 2"/>
        <xdr:cNvSpPr/>
      </xdr:nvSpPr>
      <xdr:spPr>
        <a:xfrm>
          <a:off x="1225893" y="4417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174334</xdr:colOff>
      <xdr:row>2</xdr:row>
      <xdr:rowOff>152215</xdr:rowOff>
    </xdr:from>
    <xdr:ext cx="184731" cy="937629"/>
    <xdr:sp macro="" textlink="">
      <xdr:nvSpPr>
        <xdr:cNvPr id="3" name="Rectangle 2"/>
        <xdr:cNvSpPr/>
      </xdr:nvSpPr>
      <xdr:spPr>
        <a:xfrm>
          <a:off x="1401154" y="56369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167455</xdr:rowOff>
    </xdr:from>
    <xdr:ext cx="184731" cy="937629"/>
    <xdr:sp macro="" textlink="">
      <xdr:nvSpPr>
        <xdr:cNvPr id="2" name="Rectangle 1"/>
        <xdr:cNvSpPr/>
      </xdr:nvSpPr>
      <xdr:spPr>
        <a:xfrm>
          <a:off x="1142073" y="8227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12"/>
  <sheetViews>
    <sheetView workbookViewId="0">
      <selection activeCell="A14" sqref="A14"/>
    </sheetView>
  </sheetViews>
  <sheetFormatPr defaultRowHeight="10.199999999999999" x14ac:dyDescent="0.2"/>
  <cols>
    <col min="1" max="1" width="60.5703125" customWidth="1"/>
  </cols>
  <sheetData>
    <row r="1" spans="1:1" ht="16.2" thickBot="1" x14ac:dyDescent="0.35">
      <c r="A1" s="167" t="s">
        <v>364</v>
      </c>
    </row>
    <row r="2" spans="1:1" ht="15" x14ac:dyDescent="0.25">
      <c r="A2" s="29" t="s">
        <v>462</v>
      </c>
    </row>
    <row r="3" spans="1:1" ht="15" x14ac:dyDescent="0.25">
      <c r="A3" s="29" t="s">
        <v>463</v>
      </c>
    </row>
    <row r="4" spans="1:1" ht="15" x14ac:dyDescent="0.25">
      <c r="A4" s="29" t="s">
        <v>365</v>
      </c>
    </row>
    <row r="5" spans="1:1" ht="15" x14ac:dyDescent="0.25">
      <c r="A5" s="29" t="s">
        <v>366</v>
      </c>
    </row>
    <row r="6" spans="1:1" ht="15" x14ac:dyDescent="0.25">
      <c r="A6" s="29" t="s">
        <v>367</v>
      </c>
    </row>
    <row r="7" spans="1:1" ht="15" x14ac:dyDescent="0.25">
      <c r="A7" s="29" t="s">
        <v>368</v>
      </c>
    </row>
    <row r="8" spans="1:1" ht="15" x14ac:dyDescent="0.25">
      <c r="A8" s="29" t="s">
        <v>369</v>
      </c>
    </row>
    <row r="9" spans="1:1" ht="15" x14ac:dyDescent="0.25">
      <c r="A9" s="29" t="s">
        <v>370</v>
      </c>
    </row>
    <row r="10" spans="1:1" ht="15" x14ac:dyDescent="0.25">
      <c r="A10" s="29" t="s">
        <v>371</v>
      </c>
    </row>
    <row r="11" spans="1:1" ht="15" x14ac:dyDescent="0.25">
      <c r="A11" s="29" t="s">
        <v>464</v>
      </c>
    </row>
    <row r="12" spans="1:1" ht="15" x14ac:dyDescent="0.25">
      <c r="A12" s="29" t="s">
        <v>222</v>
      </c>
    </row>
  </sheetData>
  <sheetProtection password="89C2" sheet="1" objects="1" scenarios="1" selectLockedCells="1" selectUnlockedCell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8"/>
  <sheetViews>
    <sheetView workbookViewId="0">
      <selection activeCell="D1" sqref="D1"/>
    </sheetView>
  </sheetViews>
  <sheetFormatPr defaultRowHeight="13.8" x14ac:dyDescent="0.25"/>
  <cols>
    <col min="1" max="1" width="9.140625" style="12"/>
    <col min="2" max="2" width="74.7109375" style="12" customWidth="1"/>
    <col min="3" max="3" width="9.140625" style="12"/>
    <col min="4" max="4" width="11.42578125" style="12" bestFit="1" customWidth="1"/>
    <col min="5" max="16384" width="9.140625" style="12"/>
  </cols>
  <sheetData>
    <row r="1" spans="1:4" x14ac:dyDescent="0.25">
      <c r="C1" s="166">
        <v>1</v>
      </c>
      <c r="D1" s="12" t="e">
        <f>'Do First'!#REF!</f>
        <v>#REF!</v>
      </c>
    </row>
    <row r="2" spans="1:4" ht="28.05" customHeight="1" x14ac:dyDescent="0.25">
      <c r="A2" s="12" t="s">
        <v>385</v>
      </c>
      <c r="B2" s="173" t="s">
        <v>375</v>
      </c>
      <c r="D2" s="12" t="e">
        <f>VLOOKUP(D1,A2:B8,2,0)</f>
        <v>#REF!</v>
      </c>
    </row>
    <row r="3" spans="1:4" ht="28.05" customHeight="1" x14ac:dyDescent="0.25">
      <c r="A3" s="12" t="s">
        <v>386</v>
      </c>
      <c r="B3" s="173" t="s">
        <v>376</v>
      </c>
    </row>
    <row r="4" spans="1:4" ht="28.05" customHeight="1" x14ac:dyDescent="0.25">
      <c r="A4" s="12" t="s">
        <v>387</v>
      </c>
      <c r="B4" s="173" t="s">
        <v>380</v>
      </c>
      <c r="C4" s="166">
        <v>2</v>
      </c>
      <c r="D4" s="12" t="e">
        <f>'Do First'!#REF!</f>
        <v>#REF!</v>
      </c>
    </row>
    <row r="5" spans="1:4" ht="28.05" customHeight="1" x14ac:dyDescent="0.25">
      <c r="A5" s="12" t="s">
        <v>388</v>
      </c>
      <c r="B5" s="173" t="s">
        <v>377</v>
      </c>
      <c r="D5" s="12" t="e">
        <f>VLOOKUP(D4,A2:B8,2,0)</f>
        <v>#REF!</v>
      </c>
    </row>
    <row r="6" spans="1:4" ht="28.05" customHeight="1" x14ac:dyDescent="0.25">
      <c r="A6" s="12" t="s">
        <v>389</v>
      </c>
      <c r="B6" s="173" t="s">
        <v>381</v>
      </c>
    </row>
    <row r="7" spans="1:4" ht="28.05" customHeight="1" x14ac:dyDescent="0.25">
      <c r="A7" s="12" t="s">
        <v>390</v>
      </c>
      <c r="B7" s="173" t="s">
        <v>378</v>
      </c>
    </row>
    <row r="8" spans="1:4" ht="28.05" customHeight="1" x14ac:dyDescent="0.25">
      <c r="A8" s="12" t="s">
        <v>391</v>
      </c>
      <c r="B8" s="173" t="s">
        <v>379</v>
      </c>
    </row>
  </sheetData>
  <sheetProtection password="89C2" sheet="1" objects="1" scenarios="1" selectLockedCell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C00000"/>
  </sheetPr>
  <dimension ref="A1:S514"/>
  <sheetViews>
    <sheetView showGridLines="0" tabSelected="1" zoomScaleNormal="100" workbookViewId="0">
      <selection activeCell="D11" sqref="D11:I11"/>
    </sheetView>
  </sheetViews>
  <sheetFormatPr defaultRowHeight="10.199999999999999" x14ac:dyDescent="0.2"/>
  <cols>
    <col min="1" max="1" width="7.28515625" customWidth="1"/>
    <col min="2" max="2" width="6" customWidth="1"/>
    <col min="3" max="3" width="16.42578125" customWidth="1"/>
    <col min="4" max="4" width="5.42578125" customWidth="1"/>
    <col min="5" max="5" width="2.140625" customWidth="1"/>
    <col min="6" max="6" width="6.5703125" customWidth="1"/>
    <col min="7" max="7" width="3.28515625" customWidth="1"/>
    <col min="8" max="8" width="5.28515625" customWidth="1"/>
    <col min="9" max="9" width="38.5703125" customWidth="1"/>
    <col min="10" max="10" width="44.85546875" customWidth="1"/>
    <col min="17" max="17" width="11.140625" customWidth="1"/>
    <col min="18" max="18" width="29.7109375" hidden="1" customWidth="1"/>
    <col min="19" max="19" width="9.140625" customWidth="1"/>
  </cols>
  <sheetData>
    <row r="1" spans="1:1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ht="87.75" customHeight="1" x14ac:dyDescent="0.2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41"/>
      <c r="L2" s="41"/>
      <c r="M2" s="41"/>
      <c r="N2" s="41"/>
      <c r="O2" s="41"/>
      <c r="P2" s="41"/>
      <c r="Q2" s="41"/>
      <c r="R2" s="41"/>
    </row>
    <row r="3" spans="1:1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9" ht="30" customHeight="1" x14ac:dyDescent="0.3">
      <c r="A5" s="280" t="s">
        <v>268</v>
      </c>
      <c r="B5" s="280"/>
      <c r="C5" s="280"/>
      <c r="D5" s="280"/>
      <c r="E5" s="280"/>
      <c r="F5" s="280"/>
      <c r="G5" s="280"/>
      <c r="H5" s="280"/>
      <c r="I5" s="280"/>
      <c r="J5" s="280"/>
      <c r="K5" s="47"/>
      <c r="L5" s="38"/>
      <c r="M5" s="38"/>
      <c r="N5" s="38"/>
      <c r="O5" s="38"/>
      <c r="P5" s="38"/>
      <c r="Q5" s="1"/>
      <c r="R5" s="1"/>
    </row>
    <row r="6" spans="1:19" ht="7.9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9" ht="30" customHeight="1" x14ac:dyDescent="0.2">
      <c r="A7" s="281" t="s">
        <v>420</v>
      </c>
      <c r="B7" s="281"/>
      <c r="C7" s="281"/>
      <c r="D7" s="282"/>
      <c r="E7" s="282"/>
      <c r="F7" s="282"/>
      <c r="G7" s="282"/>
      <c r="H7" s="282"/>
      <c r="I7" s="282"/>
      <c r="J7" s="151" t="str">
        <f>IF(D7="","Please Select District","")</f>
        <v>Please Select District</v>
      </c>
      <c r="M7" s="1"/>
      <c r="N7" s="1"/>
      <c r="O7" s="1"/>
      <c r="P7" s="1"/>
      <c r="Q7" s="1"/>
      <c r="R7" s="1"/>
    </row>
    <row r="8" spans="1:19" s="76" customFormat="1" ht="7.95" customHeight="1" x14ac:dyDescent="0.25">
      <c r="A8" s="73"/>
      <c r="B8" s="74"/>
      <c r="C8" s="75"/>
      <c r="D8" s="77"/>
      <c r="E8" s="77"/>
      <c r="F8" s="77"/>
      <c r="G8" s="77"/>
      <c r="H8" s="77"/>
      <c r="I8" s="77"/>
      <c r="J8" s="77"/>
      <c r="K8" s="73"/>
      <c r="L8" s="73"/>
      <c r="M8" s="73"/>
      <c r="N8" s="73"/>
      <c r="O8" s="73"/>
      <c r="P8" s="73"/>
      <c r="Q8" s="73"/>
      <c r="R8" s="73"/>
    </row>
    <row r="9" spans="1:19" ht="30" customHeight="1" x14ac:dyDescent="0.25">
      <c r="A9" s="281" t="s">
        <v>373</v>
      </c>
      <c r="B9" s="281"/>
      <c r="C9" s="281"/>
      <c r="D9" s="284"/>
      <c r="E9" s="284"/>
      <c r="F9" s="284"/>
      <c r="G9" s="284"/>
      <c r="H9" s="284"/>
      <c r="I9" s="284"/>
      <c r="J9" s="148" t="str">
        <f>'Reverse District Dropdown list '!E8</f>
        <v/>
      </c>
      <c r="L9" s="1"/>
      <c r="M9" s="1"/>
      <c r="N9" s="1"/>
      <c r="O9" s="1"/>
      <c r="P9" s="1"/>
      <c r="Q9" s="1"/>
      <c r="R9" s="1"/>
    </row>
    <row r="10" spans="1:19" ht="7.9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5"/>
    </row>
    <row r="11" spans="1:19" ht="30" customHeight="1" x14ac:dyDescent="0.2">
      <c r="A11" s="41"/>
      <c r="B11" s="41"/>
      <c r="C11" s="174" t="s">
        <v>414</v>
      </c>
      <c r="D11" s="283"/>
      <c r="E11" s="283"/>
      <c r="F11" s="283"/>
      <c r="G11" s="283"/>
      <c r="H11" s="283"/>
      <c r="I11" s="283"/>
      <c r="J11" s="151" t="str">
        <f>IF(D11="","Please Select Project","")</f>
        <v>Please Select Project</v>
      </c>
      <c r="K11" s="1"/>
      <c r="L11" s="1"/>
      <c r="M11" s="1"/>
      <c r="N11" s="1"/>
      <c r="O11" s="1"/>
      <c r="P11" s="1"/>
      <c r="Q11" s="1"/>
      <c r="R11" s="2"/>
    </row>
    <row r="12" spans="1:19" ht="7.95" customHeight="1" x14ac:dyDescent="0.2">
      <c r="A12" s="1"/>
      <c r="B12" s="1"/>
      <c r="C12" s="112"/>
      <c r="D12" s="113"/>
      <c r="E12" s="113"/>
      <c r="F12" s="113"/>
      <c r="G12" s="113"/>
      <c r="H12" s="113"/>
      <c r="I12" s="168"/>
      <c r="J12" s="168"/>
      <c r="K12" s="1"/>
      <c r="L12" s="1"/>
      <c r="M12" s="1"/>
      <c r="N12" s="1"/>
      <c r="O12" s="1"/>
      <c r="P12" s="1"/>
      <c r="Q12" s="1"/>
      <c r="R12" s="2"/>
    </row>
    <row r="13" spans="1:19" ht="30" customHeight="1" x14ac:dyDescent="0.2">
      <c r="A13" s="1"/>
      <c r="B13" s="1"/>
      <c r="C13" s="174" t="s">
        <v>418</v>
      </c>
      <c r="D13" s="283"/>
      <c r="E13" s="283"/>
      <c r="F13" s="283"/>
      <c r="G13" s="283"/>
      <c r="H13" s="283"/>
      <c r="I13" s="283"/>
      <c r="J13" s="151" t="str">
        <f>IF(D13="","Please Select Sector or N/A","")</f>
        <v>Please Select Sector or N/A</v>
      </c>
      <c r="K13" s="1"/>
      <c r="L13" s="1"/>
      <c r="M13" s="1"/>
      <c r="N13" s="1"/>
      <c r="O13" s="1"/>
      <c r="P13" s="1"/>
      <c r="Q13" s="1"/>
      <c r="R13" s="2" t="str">
        <f>CONCATENATE(D11,D13)</f>
        <v/>
      </c>
    </row>
    <row r="14" spans="1:19" s="76" customFormat="1" ht="7.95" customHeight="1" x14ac:dyDescent="0.25">
      <c r="A14" s="73"/>
      <c r="B14" s="74"/>
      <c r="C14" s="75"/>
      <c r="D14" s="78"/>
      <c r="E14" s="78"/>
      <c r="F14" s="78"/>
      <c r="G14" s="78"/>
      <c r="H14" s="78"/>
      <c r="I14" s="78"/>
      <c r="J14" s="78"/>
      <c r="K14" s="73"/>
      <c r="L14" s="73"/>
      <c r="M14" s="73"/>
      <c r="N14" s="73"/>
      <c r="O14" s="73"/>
      <c r="P14" s="73"/>
      <c r="Q14" s="73"/>
      <c r="R14" s="73"/>
    </row>
    <row r="15" spans="1:19" ht="25.05" customHeight="1" x14ac:dyDescent="0.2">
      <c r="A15" s="1"/>
      <c r="B15" s="281" t="s">
        <v>424</v>
      </c>
      <c r="C15" s="281"/>
      <c r="D15" s="287"/>
      <c r="E15" s="287"/>
      <c r="F15" s="287"/>
      <c r="G15" s="111"/>
      <c r="H15" s="288" t="str">
        <f>IF(D15="","Please Select Fiscal Year","")</f>
        <v>Please Select Fiscal Year</v>
      </c>
      <c r="I15" s="288"/>
      <c r="J15" s="42"/>
      <c r="K15" s="42"/>
      <c r="L15" s="42"/>
      <c r="M15" s="42"/>
      <c r="N15" s="42"/>
      <c r="O15" s="42"/>
      <c r="P15" s="42"/>
      <c r="Q15" s="42"/>
      <c r="R15" s="42"/>
    </row>
    <row r="16" spans="1:19" s="76" customFormat="1" ht="7.95" customHeight="1" x14ac:dyDescent="0.25">
      <c r="A16" s="73"/>
      <c r="B16" s="74"/>
      <c r="C16" s="75"/>
      <c r="D16" s="78"/>
      <c r="E16" s="78"/>
      <c r="F16" s="78"/>
      <c r="G16" s="78"/>
      <c r="H16" s="78"/>
      <c r="I16" s="78"/>
      <c r="J16" s="78"/>
      <c r="K16" s="73"/>
      <c r="L16" s="73"/>
      <c r="M16" s="73"/>
      <c r="N16" s="73"/>
      <c r="O16" s="73"/>
      <c r="P16" s="73"/>
      <c r="Q16" s="73"/>
      <c r="R16" s="73"/>
    </row>
    <row r="17" spans="1:18" ht="25.05" customHeight="1" x14ac:dyDescent="0.2">
      <c r="A17" s="1"/>
      <c r="B17" s="281" t="s">
        <v>419</v>
      </c>
      <c r="C17" s="281"/>
      <c r="D17" s="217" t="str">
        <f>IF('FISCAL YEAR'!D3="","",'FISCAL YEAR'!D3)</f>
        <v/>
      </c>
      <c r="E17" s="215" t="s">
        <v>453</v>
      </c>
      <c r="F17" s="213" t="str">
        <f>IF('FISCAL YEAR'!F3="","",'FISCAL YEAR'!F3)</f>
        <v/>
      </c>
      <c r="G17" s="216"/>
      <c r="H17" s="288" t="str">
        <f>IF(D17="","Please Select Project, Sector, &amp; Fiscal Year",IF(F17="","Please Select Project, Sector, &amp; Fiscal Year",""))</f>
        <v>Please Select Project, Sector, &amp; Fiscal Year</v>
      </c>
      <c r="I17" s="288"/>
      <c r="J17" s="288"/>
      <c r="K17" s="42"/>
      <c r="L17" s="42"/>
      <c r="M17" s="42"/>
      <c r="N17" s="42"/>
      <c r="O17" s="42"/>
      <c r="P17" s="42"/>
      <c r="Q17" s="42"/>
      <c r="R17" s="42" t="str">
        <f>CONCATENATE(D17,E17,F17)</f>
        <v>-</v>
      </c>
    </row>
    <row r="18" spans="1:18" ht="7.95" customHeight="1" x14ac:dyDescent="0.2">
      <c r="A18" s="1"/>
      <c r="B18" s="1"/>
      <c r="C18" s="112"/>
      <c r="D18" s="113"/>
      <c r="E18" s="113"/>
      <c r="F18" s="113"/>
      <c r="G18" s="113"/>
      <c r="H18" s="113"/>
      <c r="I18" s="168"/>
      <c r="J18" s="168"/>
      <c r="K18" s="1"/>
      <c r="L18" s="1"/>
      <c r="M18" s="1"/>
      <c r="N18" s="1"/>
      <c r="O18" s="1"/>
      <c r="P18" s="1"/>
      <c r="Q18" s="1"/>
      <c r="R18" s="2"/>
    </row>
    <row r="19" spans="1:18" s="116" customFormat="1" ht="25.05" customHeight="1" x14ac:dyDescent="0.2">
      <c r="A19" s="114"/>
      <c r="C19" s="191" t="s">
        <v>392</v>
      </c>
      <c r="D19" s="285" t="str">
        <f>IF(D11="","",VLOOKUP('Do First'!D11:I11,'PROJECT TO FUNDING'!A2:B5,2,0))</f>
        <v/>
      </c>
      <c r="E19" s="285"/>
      <c r="F19" s="285"/>
      <c r="G19" s="285"/>
      <c r="H19" s="285"/>
      <c r="I19" s="285"/>
      <c r="J19" s="197"/>
      <c r="K19" s="115"/>
      <c r="L19" s="115"/>
      <c r="M19" s="115"/>
      <c r="N19" s="115"/>
      <c r="O19" s="115"/>
      <c r="P19" s="115"/>
      <c r="Q19" s="115"/>
    </row>
    <row r="20" spans="1:18" s="116" customFormat="1" ht="7.95" customHeight="1" x14ac:dyDescent="0.2">
      <c r="A20" s="114"/>
      <c r="B20" s="115"/>
      <c r="C20" s="161"/>
      <c r="D20" s="163"/>
      <c r="E20" s="192"/>
      <c r="F20" s="192"/>
      <c r="G20" s="192"/>
      <c r="H20" s="163"/>
      <c r="I20" s="163"/>
      <c r="J20" s="163"/>
      <c r="K20" s="115"/>
      <c r="L20" s="115"/>
      <c r="M20" s="115"/>
      <c r="N20" s="115"/>
      <c r="O20" s="115"/>
      <c r="P20" s="115"/>
      <c r="Q20" s="115"/>
    </row>
    <row r="21" spans="1:18" s="116" customFormat="1" ht="30" customHeight="1" x14ac:dyDescent="0.2">
      <c r="A21" s="115"/>
      <c r="B21" s="115"/>
      <c r="C21" s="149" t="s">
        <v>308</v>
      </c>
      <c r="D21" s="286"/>
      <c r="E21" s="286"/>
      <c r="F21" s="286"/>
      <c r="G21" s="286"/>
      <c r="H21" s="286"/>
      <c r="I21" s="151" t="str">
        <f>IF(D21="","Please Enter Amount Requested","")</f>
        <v>Please Enter Amount Requested</v>
      </c>
      <c r="K21" s="115"/>
      <c r="L21" s="115"/>
      <c r="M21" s="115"/>
      <c r="N21" s="115"/>
      <c r="O21" s="115"/>
      <c r="P21" s="115"/>
      <c r="Q21" s="115"/>
    </row>
    <row r="22" spans="1:18" s="1" customFormat="1" ht="7.95" customHeight="1" x14ac:dyDescent="0.2">
      <c r="C22" s="112"/>
      <c r="D22" s="113"/>
      <c r="E22" s="113"/>
      <c r="F22" s="113"/>
      <c r="G22" s="113"/>
      <c r="H22" s="113"/>
      <c r="I22" s="168"/>
      <c r="J22" s="168"/>
    </row>
    <row r="23" spans="1:18" s="1" customFormat="1" ht="15" customHeight="1" x14ac:dyDescent="0.2">
      <c r="A23" s="252"/>
      <c r="B23" s="252"/>
      <c r="C23" s="253" t="s">
        <v>458</v>
      </c>
      <c r="D23" s="252"/>
      <c r="E23" s="252"/>
      <c r="F23" s="252"/>
      <c r="G23" s="252"/>
      <c r="H23" s="252"/>
      <c r="I23" s="252"/>
      <c r="J23" s="252"/>
    </row>
    <row r="24" spans="1:18" s="1" customFormat="1" ht="30" customHeight="1" x14ac:dyDescent="0.2">
      <c r="C24" s="254">
        <v>1</v>
      </c>
      <c r="D24" s="276"/>
      <c r="E24" s="277"/>
      <c r="F24" s="277"/>
      <c r="G24" s="277"/>
      <c r="H24" s="277"/>
      <c r="I24" s="277"/>
      <c r="J24" s="278"/>
    </row>
    <row r="25" spans="1:18" s="1" customFormat="1" ht="4.05" customHeight="1" x14ac:dyDescent="0.2">
      <c r="C25" s="254"/>
      <c r="D25" s="255"/>
      <c r="E25" s="255"/>
      <c r="F25" s="255"/>
      <c r="G25" s="255"/>
      <c r="H25" s="255"/>
      <c r="I25" s="255"/>
      <c r="J25" s="255"/>
    </row>
    <row r="26" spans="1:18" s="1" customFormat="1" ht="30" customHeight="1" x14ac:dyDescent="0.2">
      <c r="C26" s="254">
        <v>2</v>
      </c>
      <c r="D26" s="276"/>
      <c r="E26" s="277"/>
      <c r="F26" s="277"/>
      <c r="G26" s="277"/>
      <c r="H26" s="277"/>
      <c r="I26" s="277"/>
      <c r="J26" s="278"/>
    </row>
    <row r="27" spans="1:18" s="1" customFormat="1" ht="4.05" customHeight="1" x14ac:dyDescent="0.2">
      <c r="C27" s="254"/>
      <c r="D27" s="255"/>
      <c r="E27" s="255"/>
      <c r="F27" s="255"/>
      <c r="G27" s="255"/>
      <c r="H27" s="255"/>
      <c r="I27" s="255"/>
      <c r="J27" s="255"/>
    </row>
    <row r="28" spans="1:18" s="1" customFormat="1" ht="30" customHeight="1" x14ac:dyDescent="0.2">
      <c r="C28" s="254">
        <v>3</v>
      </c>
      <c r="D28" s="276"/>
      <c r="E28" s="277"/>
      <c r="F28" s="277"/>
      <c r="G28" s="277"/>
      <c r="H28" s="277"/>
      <c r="I28" s="277"/>
      <c r="J28" s="278"/>
    </row>
    <row r="29" spans="1:18" s="1" customFormat="1" ht="4.05" customHeight="1" x14ac:dyDescent="0.2">
      <c r="C29" s="254"/>
      <c r="D29" s="255"/>
      <c r="E29" s="255"/>
      <c r="F29" s="255"/>
      <c r="G29" s="255"/>
      <c r="H29" s="255"/>
      <c r="I29" s="255"/>
      <c r="J29" s="255"/>
    </row>
    <row r="30" spans="1:18" s="1" customFormat="1" ht="30" customHeight="1" x14ac:dyDescent="0.2">
      <c r="C30" s="254">
        <v>4</v>
      </c>
      <c r="D30" s="276"/>
      <c r="E30" s="277"/>
      <c r="F30" s="277"/>
      <c r="G30" s="277"/>
      <c r="H30" s="277"/>
      <c r="I30" s="277"/>
      <c r="J30" s="278"/>
    </row>
    <row r="31" spans="1:18" s="1" customFormat="1" ht="4.05" customHeight="1" x14ac:dyDescent="0.2">
      <c r="C31" s="254"/>
      <c r="D31" s="255"/>
      <c r="E31" s="255"/>
      <c r="F31" s="255"/>
      <c r="G31" s="255"/>
      <c r="H31" s="255"/>
      <c r="I31" s="255"/>
      <c r="J31" s="255"/>
    </row>
    <row r="32" spans="1:18" s="1" customFormat="1" ht="30" customHeight="1" x14ac:dyDescent="0.2">
      <c r="C32" s="254">
        <v>5</v>
      </c>
      <c r="D32" s="276"/>
      <c r="E32" s="277"/>
      <c r="F32" s="277"/>
      <c r="G32" s="277"/>
      <c r="H32" s="277"/>
      <c r="I32" s="277"/>
      <c r="J32" s="278"/>
    </row>
    <row r="33" spans="3:10" s="1" customFormat="1" ht="4.05" customHeight="1" x14ac:dyDescent="0.2">
      <c r="C33" s="254"/>
      <c r="D33" s="255"/>
      <c r="E33" s="255"/>
      <c r="F33" s="255"/>
      <c r="G33" s="255"/>
      <c r="H33" s="255"/>
      <c r="I33" s="255"/>
      <c r="J33" s="255"/>
    </row>
    <row r="34" spans="3:10" s="1" customFormat="1" ht="30" customHeight="1" x14ac:dyDescent="0.2">
      <c r="C34" s="254">
        <v>6</v>
      </c>
      <c r="D34" s="276"/>
      <c r="E34" s="277"/>
      <c r="F34" s="277"/>
      <c r="G34" s="277"/>
      <c r="H34" s="277"/>
      <c r="I34" s="277"/>
      <c r="J34" s="278"/>
    </row>
    <row r="35" spans="3:10" s="1" customFormat="1" ht="4.05" customHeight="1" x14ac:dyDescent="0.2">
      <c r="C35" s="254"/>
      <c r="D35" s="255"/>
      <c r="E35" s="255"/>
      <c r="F35" s="255"/>
      <c r="G35" s="255"/>
      <c r="H35" s="255"/>
      <c r="I35" s="255"/>
      <c r="J35" s="255"/>
    </row>
    <row r="36" spans="3:10" s="1" customFormat="1" ht="30" customHeight="1" x14ac:dyDescent="0.2">
      <c r="C36" s="254">
        <v>7</v>
      </c>
      <c r="D36" s="276"/>
      <c r="E36" s="277"/>
      <c r="F36" s="277"/>
      <c r="G36" s="277"/>
      <c r="H36" s="277"/>
      <c r="I36" s="277"/>
      <c r="J36" s="278"/>
    </row>
    <row r="37" spans="3:10" s="1" customFormat="1" ht="4.05" customHeight="1" x14ac:dyDescent="0.2">
      <c r="C37" s="254"/>
      <c r="D37" s="255"/>
      <c r="E37" s="255"/>
      <c r="F37" s="255"/>
      <c r="G37" s="255"/>
      <c r="H37" s="255"/>
      <c r="I37" s="255"/>
      <c r="J37" s="255"/>
    </row>
    <row r="38" spans="3:10" s="1" customFormat="1" ht="30" customHeight="1" x14ac:dyDescent="0.2">
      <c r="C38" s="254">
        <v>8</v>
      </c>
      <c r="D38" s="276"/>
      <c r="E38" s="277"/>
      <c r="F38" s="277"/>
      <c r="G38" s="277"/>
      <c r="H38" s="277"/>
      <c r="I38" s="277"/>
      <c r="J38" s="278"/>
    </row>
    <row r="39" spans="3:10" s="1" customFormat="1" ht="4.05" customHeight="1" x14ac:dyDescent="0.2">
      <c r="C39" s="254"/>
      <c r="D39" s="255"/>
      <c r="E39" s="255"/>
      <c r="F39" s="255"/>
      <c r="G39" s="255"/>
      <c r="H39" s="255"/>
      <c r="I39" s="255"/>
      <c r="J39" s="255"/>
    </row>
    <row r="40" spans="3:10" s="1" customFormat="1" ht="30" customHeight="1" x14ac:dyDescent="0.2">
      <c r="C40" s="254">
        <v>9</v>
      </c>
      <c r="D40" s="276"/>
      <c r="E40" s="277"/>
      <c r="F40" s="277"/>
      <c r="G40" s="277"/>
      <c r="H40" s="277"/>
      <c r="I40" s="277"/>
      <c r="J40" s="278"/>
    </row>
    <row r="41" spans="3:10" s="1" customFormat="1" ht="4.05" customHeight="1" x14ac:dyDescent="0.2">
      <c r="C41" s="254"/>
      <c r="D41" s="255"/>
      <c r="E41" s="255"/>
      <c r="F41" s="255"/>
      <c r="G41" s="255"/>
      <c r="H41" s="255"/>
      <c r="I41" s="255"/>
      <c r="J41" s="255"/>
    </row>
    <row r="42" spans="3:10" s="1" customFormat="1" ht="30" customHeight="1" x14ac:dyDescent="0.2">
      <c r="C42" s="254">
        <v>10</v>
      </c>
      <c r="D42" s="276"/>
      <c r="E42" s="277"/>
      <c r="F42" s="277"/>
      <c r="G42" s="277"/>
      <c r="H42" s="277"/>
      <c r="I42" s="277"/>
      <c r="J42" s="278"/>
    </row>
    <row r="43" spans="3:10" s="1" customFormat="1" ht="4.05" customHeight="1" x14ac:dyDescent="0.2">
      <c r="C43" s="254"/>
      <c r="D43" s="255"/>
      <c r="E43" s="255"/>
      <c r="F43" s="255"/>
      <c r="G43" s="255"/>
      <c r="H43" s="255"/>
      <c r="I43" s="255"/>
      <c r="J43" s="255"/>
    </row>
    <row r="44" spans="3:10" s="1" customFormat="1" x14ac:dyDescent="0.2"/>
    <row r="45" spans="3:10" s="1" customFormat="1" x14ac:dyDescent="0.2"/>
    <row r="46" spans="3:10" s="1" customFormat="1" x14ac:dyDescent="0.2"/>
    <row r="47" spans="3:10" s="1" customFormat="1" x14ac:dyDescent="0.2"/>
    <row r="48" spans="3:10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pans="1:17" s="1" customFormat="1" x14ac:dyDescent="0.2"/>
    <row r="82" spans="1:17" s="1" customFormat="1" x14ac:dyDescent="0.2"/>
    <row r="83" spans="1:17" s="1" customFormat="1" x14ac:dyDescent="0.2"/>
    <row r="84" spans="1:17" s="1" customFormat="1" x14ac:dyDescent="0.2"/>
    <row r="85" spans="1:17" s="1" customFormat="1" x14ac:dyDescent="0.2"/>
    <row r="86" spans="1:17" s="1" customFormat="1" x14ac:dyDescent="0.2"/>
    <row r="87" spans="1:17" s="1" customFormat="1" x14ac:dyDescent="0.2"/>
    <row r="88" spans="1:17" s="1" customFormat="1" x14ac:dyDescent="0.2"/>
    <row r="89" spans="1:17" s="1" customFormat="1" x14ac:dyDescent="0.2"/>
    <row r="90" spans="1:17" s="1" customFormat="1" x14ac:dyDescent="0.2"/>
    <row r="91" spans="1:17" s="1" customFormat="1" x14ac:dyDescent="0.2"/>
    <row r="92" spans="1:17" s="1" customFormat="1" x14ac:dyDescent="0.2"/>
    <row r="93" spans="1:17" s="1" customFormat="1" x14ac:dyDescent="0.2"/>
    <row r="94" spans="1:17" s="1" customFormat="1" x14ac:dyDescent="0.2"/>
    <row r="95" spans="1:17" s="1" customFormat="1" x14ac:dyDescent="0.2"/>
    <row r="96" spans="1:17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</sheetData>
  <sheetProtection password="89C2" sheet="1" objects="1" scenarios="1" selectLockedCells="1"/>
  <mergeCells count="25">
    <mergeCell ref="D19:I19"/>
    <mergeCell ref="D21:H21"/>
    <mergeCell ref="B17:C17"/>
    <mergeCell ref="D11:I11"/>
    <mergeCell ref="B15:C15"/>
    <mergeCell ref="D15:F15"/>
    <mergeCell ref="H15:I15"/>
    <mergeCell ref="H17:J17"/>
    <mergeCell ref="A2:J2"/>
    <mergeCell ref="A5:J5"/>
    <mergeCell ref="A7:C7"/>
    <mergeCell ref="D7:I7"/>
    <mergeCell ref="D13:I13"/>
    <mergeCell ref="A9:C9"/>
    <mergeCell ref="D9:I9"/>
    <mergeCell ref="D24:J24"/>
    <mergeCell ref="D26:J26"/>
    <mergeCell ref="D28:J28"/>
    <mergeCell ref="D30:J30"/>
    <mergeCell ref="D32:J32"/>
    <mergeCell ref="D34:J34"/>
    <mergeCell ref="D36:J36"/>
    <mergeCell ref="D38:J38"/>
    <mergeCell ref="D40:J40"/>
    <mergeCell ref="D42:J42"/>
  </mergeCells>
  <printOptions horizontalCentered="1"/>
  <pageMargins left="0.25" right="0.25" top="0.5" bottom="0.25" header="0" footer="0"/>
  <pageSetup scale="90" orientation="portrait" r:id="rId1"/>
  <headerFooter alignWithMargins="0">
    <oddHeader>&amp;L&amp;"Arial,Bold"&amp;11BOG, California Community Colleges
Chancellor's Office (CCCCO)</oddHeader>
    <oddFooter>&amp;LCCCCO Forms Package with Sector&amp;R04-2014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'PROJECT TO FUNDING'!$A$2:$A$5</xm:f>
          </x14:formula1>
          <xm:sqref>D11:F11</xm:sqref>
        </x14:dataValidation>
        <x14:dataValidation type="list" allowBlank="1" showInputMessage="1" showErrorMessage="1">
          <x14:formula1>
            <xm:f>'FISCAL YEAR'!$A$2:$A$3</xm:f>
          </x14:formula1>
          <xm:sqref>D15</xm:sqref>
        </x14:dataValidation>
        <x14:dataValidation type="list" allowBlank="1" showInputMessage="1" showErrorMessage="1">
          <x14:formula1>
            <xm:f>'If then statement for College'!$A$3:$A$12</xm:f>
          </x14:formula1>
          <xm:sqref>D9:I9</xm:sqref>
        </x14:dataValidation>
        <x14:dataValidation type="list" allowBlank="1" showInputMessage="1" showErrorMessage="1">
          <x14:formula1>
            <xm:f>'Dropdown List'!$A$2:$A$73</xm:f>
          </x14:formula1>
          <xm:sqref>D7:I7</xm:sqref>
        </x14:dataValidation>
        <x14:dataValidation type="list" allowBlank="1" showInputMessage="1" showErrorMessage="1">
          <x14:formula1>
            <xm:f>'If then statement for RFA'!$A$3:$A$12</xm:f>
          </x14:formula1>
          <xm:sqref>D13:I13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45"/>
  <sheetViews>
    <sheetView zoomScaleNormal="100" workbookViewId="0">
      <selection activeCell="D11" sqref="D11:I11"/>
    </sheetView>
  </sheetViews>
  <sheetFormatPr defaultRowHeight="10.199999999999999" x14ac:dyDescent="0.2"/>
  <cols>
    <col min="1" max="1" width="13" style="5" customWidth="1"/>
    <col min="2" max="2" width="8" style="5" customWidth="1"/>
    <col min="3" max="3" width="45.42578125" style="5" customWidth="1"/>
    <col min="4" max="4" width="10.5703125" style="5" customWidth="1"/>
    <col min="5" max="5" width="9.140625" style="5"/>
    <col min="6" max="6" width="9.7109375" style="5" customWidth="1"/>
    <col min="7" max="7" width="18.5703125" style="5" customWidth="1"/>
    <col min="8" max="8" width="17.42578125" style="5" customWidth="1"/>
    <col min="9" max="9" width="27.85546875" style="5" customWidth="1"/>
    <col min="10" max="16384" width="9.140625" style="5"/>
  </cols>
  <sheetData>
    <row r="1" spans="1:7" ht="25.95" customHeight="1" x14ac:dyDescent="0.2">
      <c r="A1" s="19"/>
      <c r="B1" s="20"/>
      <c r="C1" s="169" t="s">
        <v>414</v>
      </c>
      <c r="D1" s="289" t="str">
        <f>IF('Do First'!D11="","Please Select Project on 'Do First' Tab",'Do First'!D11)</f>
        <v>Please Select Project on 'Do First' Tab</v>
      </c>
      <c r="E1" s="289"/>
      <c r="F1" s="289"/>
      <c r="G1" s="289"/>
    </row>
    <row r="2" spans="1:7" ht="25.95" customHeight="1" x14ac:dyDescent="0.2">
      <c r="A2" s="19"/>
      <c r="B2" s="20"/>
      <c r="C2" s="169" t="s">
        <v>421</v>
      </c>
      <c r="D2" s="289" t="str">
        <f>IF('Do First'!D13="","Please Select Sector on 'Do First' Tab",'Do First'!D13)</f>
        <v>Please Select Sector on 'Do First' Tab</v>
      </c>
      <c r="E2" s="289"/>
      <c r="F2" s="289"/>
      <c r="G2" s="289"/>
    </row>
    <row r="3" spans="1:7" ht="25.95" customHeight="1" x14ac:dyDescent="0.2">
      <c r="A3" s="19"/>
      <c r="B3" s="20"/>
      <c r="C3" s="222" t="s">
        <v>11</v>
      </c>
      <c r="D3" s="289" t="str">
        <f>IF('Do First'!D9="","Please Select College or N/A on 'Do First' Tab",'Do First'!D9)</f>
        <v>Please Select College or N/A on 'Do First' Tab</v>
      </c>
      <c r="E3" s="289"/>
      <c r="F3" s="289"/>
      <c r="G3" s="289"/>
    </row>
    <row r="4" spans="1:7" ht="18" customHeight="1" x14ac:dyDescent="0.25">
      <c r="A4" s="164"/>
      <c r="B4" s="164"/>
      <c r="C4" s="169" t="s">
        <v>307</v>
      </c>
      <c r="D4" s="198" t="str">
        <f>IF('Do First'!H17&lt;&gt;"","ERROR",'Do First'!R17)</f>
        <v>ERROR</v>
      </c>
      <c r="E4" s="199"/>
      <c r="F4" s="79"/>
      <c r="G4" s="200"/>
    </row>
    <row r="5" spans="1:7" ht="7.95" customHeight="1" x14ac:dyDescent="0.2">
      <c r="A5" s="3"/>
      <c r="B5" s="3"/>
      <c r="C5" s="3"/>
      <c r="D5" s="3"/>
      <c r="E5" s="3"/>
      <c r="F5" s="3"/>
      <c r="G5" s="3"/>
    </row>
    <row r="6" spans="1:7" ht="21" x14ac:dyDescent="0.4">
      <c r="A6" s="304" t="s">
        <v>233</v>
      </c>
      <c r="B6" s="304"/>
      <c r="C6" s="304"/>
      <c r="D6" s="304"/>
      <c r="E6" s="304"/>
      <c r="F6" s="304"/>
      <c r="G6" s="304"/>
    </row>
    <row r="7" spans="1:7" ht="7.95" customHeight="1" thickBot="1" x14ac:dyDescent="0.25">
      <c r="A7" s="3"/>
      <c r="B7" s="3"/>
      <c r="C7" s="3"/>
      <c r="D7" s="3"/>
      <c r="E7" s="3"/>
      <c r="F7" s="3"/>
      <c r="G7" s="3"/>
    </row>
    <row r="8" spans="1:7" s="30" customFormat="1" ht="22.05" customHeight="1" x14ac:dyDescent="0.3">
      <c r="A8" s="69" t="s">
        <v>256</v>
      </c>
      <c r="B8" s="306" t="str">
        <f>IF('Do First'!D7="","",'Do First'!D7)</f>
        <v/>
      </c>
      <c r="C8" s="306"/>
      <c r="D8" s="306"/>
      <c r="E8" s="306"/>
      <c r="F8" s="306"/>
      <c r="G8" s="307"/>
    </row>
    <row r="9" spans="1:7" s="30" customFormat="1" ht="22.05" customHeight="1" x14ac:dyDescent="0.3">
      <c r="A9" s="65" t="s">
        <v>234</v>
      </c>
      <c r="B9" s="295"/>
      <c r="C9" s="295"/>
      <c r="D9" s="295"/>
      <c r="E9" s="295"/>
      <c r="F9" s="295"/>
      <c r="G9" s="305"/>
    </row>
    <row r="10" spans="1:7" s="30" customFormat="1" ht="22.05" customHeight="1" x14ac:dyDescent="0.3">
      <c r="A10" s="65" t="s">
        <v>299</v>
      </c>
      <c r="B10" s="295"/>
      <c r="C10" s="295"/>
      <c r="D10" s="66" t="s">
        <v>239</v>
      </c>
      <c r="E10" s="134" t="s">
        <v>300</v>
      </c>
      <c r="F10" s="66" t="s">
        <v>301</v>
      </c>
      <c r="G10" s="132"/>
    </row>
    <row r="11" spans="1:7" s="30" customFormat="1" ht="4.95" customHeight="1" thickBot="1" x14ac:dyDescent="0.35">
      <c r="A11" s="32"/>
      <c r="B11" s="33"/>
      <c r="C11" s="33"/>
      <c r="D11" s="33"/>
      <c r="E11" s="33"/>
      <c r="F11" s="33"/>
      <c r="G11" s="34"/>
    </row>
    <row r="12" spans="1:7" s="30" customFormat="1" ht="7.95" customHeight="1" thickBot="1" x14ac:dyDescent="0.35">
      <c r="A12" s="35"/>
      <c r="B12" s="35"/>
      <c r="C12" s="35"/>
      <c r="D12" s="35"/>
      <c r="E12" s="35"/>
      <c r="F12" s="35"/>
      <c r="G12" s="35"/>
    </row>
    <row r="13" spans="1:7" s="30" customFormat="1" ht="19.8" customHeight="1" x14ac:dyDescent="0.3">
      <c r="A13" s="308" t="s">
        <v>304</v>
      </c>
      <c r="B13" s="309"/>
      <c r="C13" s="309"/>
      <c r="D13" s="309"/>
      <c r="E13" s="309"/>
      <c r="F13" s="309"/>
      <c r="G13" s="310"/>
    </row>
    <row r="14" spans="1:7" s="30" customFormat="1" ht="22.05" customHeight="1" x14ac:dyDescent="0.3">
      <c r="A14" s="70" t="s">
        <v>30</v>
      </c>
      <c r="B14" s="295"/>
      <c r="C14" s="295"/>
      <c r="D14" s="71" t="s">
        <v>235</v>
      </c>
      <c r="E14" s="301"/>
      <c r="F14" s="301"/>
      <c r="G14" s="302"/>
    </row>
    <row r="15" spans="1:7" s="30" customFormat="1" ht="22.05" customHeight="1" x14ac:dyDescent="0.3">
      <c r="A15" s="72" t="s">
        <v>31</v>
      </c>
      <c r="B15" s="303"/>
      <c r="C15" s="303"/>
      <c r="D15" s="71" t="s">
        <v>236</v>
      </c>
      <c r="E15" s="301"/>
      <c r="F15" s="301"/>
      <c r="G15" s="302"/>
    </row>
    <row r="16" spans="1:7" s="30" customFormat="1" ht="22.05" customHeight="1" x14ac:dyDescent="0.3">
      <c r="A16" s="293" t="s">
        <v>302</v>
      </c>
      <c r="B16" s="294"/>
      <c r="C16" s="295"/>
      <c r="D16" s="295"/>
      <c r="E16" s="299"/>
      <c r="F16" s="299"/>
      <c r="G16" s="300"/>
    </row>
    <row r="17" spans="1:7" s="30" customFormat="1" ht="4.95" customHeight="1" thickBot="1" x14ac:dyDescent="0.35">
      <c r="A17" s="32"/>
      <c r="B17" s="33"/>
      <c r="C17" s="33"/>
      <c r="D17" s="33"/>
      <c r="E17" s="33"/>
      <c r="F17" s="33"/>
      <c r="G17" s="34"/>
    </row>
    <row r="18" spans="1:7" s="30" customFormat="1" ht="7.95" customHeight="1" thickBot="1" x14ac:dyDescent="0.35"/>
    <row r="19" spans="1:7" s="30" customFormat="1" ht="19.95" customHeight="1" x14ac:dyDescent="0.3">
      <c r="A19" s="290" t="s">
        <v>247</v>
      </c>
      <c r="B19" s="291"/>
      <c r="C19" s="291"/>
      <c r="D19" s="291"/>
      <c r="E19" s="291"/>
      <c r="F19" s="291"/>
      <c r="G19" s="292"/>
    </row>
    <row r="20" spans="1:7" s="30" customFormat="1" ht="22.05" customHeight="1" x14ac:dyDescent="0.3">
      <c r="A20" s="70" t="s">
        <v>30</v>
      </c>
      <c r="B20" s="295"/>
      <c r="C20" s="295"/>
      <c r="D20" s="71" t="s">
        <v>235</v>
      </c>
      <c r="E20" s="301"/>
      <c r="F20" s="301"/>
      <c r="G20" s="302"/>
    </row>
    <row r="21" spans="1:7" s="30" customFormat="1" ht="22.05" customHeight="1" x14ac:dyDescent="0.3">
      <c r="A21" s="72" t="s">
        <v>31</v>
      </c>
      <c r="B21" s="303"/>
      <c r="C21" s="303"/>
      <c r="D21" s="71" t="s">
        <v>236</v>
      </c>
      <c r="E21" s="301"/>
      <c r="F21" s="301"/>
      <c r="G21" s="302"/>
    </row>
    <row r="22" spans="1:7" s="30" customFormat="1" ht="22.05" customHeight="1" x14ac:dyDescent="0.3">
      <c r="A22" s="293" t="s">
        <v>302</v>
      </c>
      <c r="B22" s="294"/>
      <c r="C22" s="295"/>
      <c r="D22" s="295"/>
      <c r="E22" s="299"/>
      <c r="F22" s="299"/>
      <c r="G22" s="300"/>
    </row>
    <row r="23" spans="1:7" s="30" customFormat="1" ht="4.95" customHeight="1" thickBot="1" x14ac:dyDescent="0.35">
      <c r="A23" s="32"/>
      <c r="B23" s="33"/>
      <c r="C23" s="33"/>
      <c r="D23" s="33"/>
      <c r="E23" s="33"/>
      <c r="F23" s="33"/>
      <c r="G23" s="34"/>
    </row>
    <row r="24" spans="1:7" s="30" customFormat="1" ht="7.95" customHeight="1" thickBot="1" x14ac:dyDescent="0.35"/>
    <row r="25" spans="1:7" s="30" customFormat="1" ht="19.95" customHeight="1" x14ac:dyDescent="0.3">
      <c r="A25" s="290" t="s">
        <v>240</v>
      </c>
      <c r="B25" s="291"/>
      <c r="C25" s="291"/>
      <c r="D25" s="291"/>
      <c r="E25" s="291"/>
      <c r="F25" s="291"/>
      <c r="G25" s="292"/>
    </row>
    <row r="26" spans="1:7" s="30" customFormat="1" ht="22.05" customHeight="1" x14ac:dyDescent="0.3">
      <c r="A26" s="70" t="s">
        <v>30</v>
      </c>
      <c r="B26" s="295"/>
      <c r="C26" s="295"/>
      <c r="D26" s="71" t="s">
        <v>235</v>
      </c>
      <c r="E26" s="301"/>
      <c r="F26" s="301"/>
      <c r="G26" s="302"/>
    </row>
    <row r="27" spans="1:7" s="30" customFormat="1" ht="22.05" customHeight="1" x14ac:dyDescent="0.3">
      <c r="A27" s="72" t="s">
        <v>31</v>
      </c>
      <c r="B27" s="303"/>
      <c r="C27" s="303"/>
      <c r="D27" s="71" t="s">
        <v>236</v>
      </c>
      <c r="E27" s="301"/>
      <c r="F27" s="301"/>
      <c r="G27" s="302"/>
    </row>
    <row r="28" spans="1:7" s="30" customFormat="1" ht="22.05" customHeight="1" x14ac:dyDescent="0.3">
      <c r="A28" s="293" t="s">
        <v>302</v>
      </c>
      <c r="B28" s="294"/>
      <c r="C28" s="295"/>
      <c r="D28" s="295"/>
      <c r="E28" s="299"/>
      <c r="F28" s="299"/>
      <c r="G28" s="300"/>
    </row>
    <row r="29" spans="1:7" s="30" customFormat="1" ht="7.95" customHeight="1" x14ac:dyDescent="0.3">
      <c r="A29" s="31"/>
      <c r="B29" s="35"/>
      <c r="C29" s="35"/>
      <c r="D29" s="35"/>
      <c r="E29" s="35"/>
      <c r="F29" s="35"/>
      <c r="G29" s="36"/>
    </row>
    <row r="30" spans="1:7" s="30" customFormat="1" ht="19.95" customHeight="1" x14ac:dyDescent="0.3">
      <c r="A30" s="296" t="s">
        <v>237</v>
      </c>
      <c r="B30" s="297"/>
      <c r="C30" s="297"/>
      <c r="D30" s="297"/>
      <c r="E30" s="297"/>
      <c r="F30" s="297"/>
      <c r="G30" s="298"/>
    </row>
    <row r="31" spans="1:7" s="30" customFormat="1" ht="22.05" customHeight="1" x14ac:dyDescent="0.3">
      <c r="A31" s="70" t="s">
        <v>30</v>
      </c>
      <c r="B31" s="295"/>
      <c r="C31" s="295"/>
      <c r="D31" s="71" t="s">
        <v>235</v>
      </c>
      <c r="E31" s="301"/>
      <c r="F31" s="301"/>
      <c r="G31" s="302"/>
    </row>
    <row r="32" spans="1:7" s="30" customFormat="1" ht="22.05" customHeight="1" x14ac:dyDescent="0.3">
      <c r="A32" s="72" t="s">
        <v>31</v>
      </c>
      <c r="B32" s="303"/>
      <c r="C32" s="303"/>
      <c r="D32" s="71" t="s">
        <v>236</v>
      </c>
      <c r="E32" s="301"/>
      <c r="F32" s="301"/>
      <c r="G32" s="302"/>
    </row>
    <row r="33" spans="1:7" s="30" customFormat="1" ht="22.05" customHeight="1" x14ac:dyDescent="0.3">
      <c r="A33" s="293" t="s">
        <v>302</v>
      </c>
      <c r="B33" s="294"/>
      <c r="C33" s="295"/>
      <c r="D33" s="295"/>
      <c r="E33" s="299"/>
      <c r="F33" s="299"/>
      <c r="G33" s="300"/>
    </row>
    <row r="34" spans="1:7" s="30" customFormat="1" ht="4.95" customHeight="1" thickBot="1" x14ac:dyDescent="0.35">
      <c r="A34" s="32"/>
      <c r="B34" s="33"/>
      <c r="C34" s="33"/>
      <c r="D34" s="33"/>
      <c r="E34" s="33"/>
      <c r="F34" s="33"/>
      <c r="G34" s="34"/>
    </row>
    <row r="35" spans="1:7" s="30" customFormat="1" ht="7.95" customHeight="1" thickBot="1" x14ac:dyDescent="0.35"/>
    <row r="36" spans="1:7" s="30" customFormat="1" ht="19.95" customHeight="1" x14ac:dyDescent="0.3">
      <c r="A36" s="290" t="s">
        <v>303</v>
      </c>
      <c r="B36" s="291"/>
      <c r="C36" s="291"/>
      <c r="D36" s="291"/>
      <c r="E36" s="291"/>
      <c r="F36" s="291"/>
      <c r="G36" s="292"/>
    </row>
    <row r="37" spans="1:7" s="30" customFormat="1" ht="22.05" customHeight="1" x14ac:dyDescent="0.3">
      <c r="A37" s="70" t="s">
        <v>30</v>
      </c>
      <c r="B37" s="295"/>
      <c r="C37" s="295"/>
      <c r="D37" s="71" t="s">
        <v>235</v>
      </c>
      <c r="E37" s="301"/>
      <c r="F37" s="301"/>
      <c r="G37" s="302"/>
    </row>
    <row r="38" spans="1:7" s="30" customFormat="1" ht="22.05" customHeight="1" x14ac:dyDescent="0.3">
      <c r="A38" s="72" t="s">
        <v>31</v>
      </c>
      <c r="B38" s="303"/>
      <c r="C38" s="303"/>
      <c r="D38" s="71" t="s">
        <v>236</v>
      </c>
      <c r="E38" s="301"/>
      <c r="F38" s="301"/>
      <c r="G38" s="302"/>
    </row>
    <row r="39" spans="1:7" s="30" customFormat="1" ht="22.05" customHeight="1" x14ac:dyDescent="0.3">
      <c r="A39" s="293" t="s">
        <v>302</v>
      </c>
      <c r="B39" s="294"/>
      <c r="C39" s="295"/>
      <c r="D39" s="295"/>
      <c r="E39" s="299"/>
      <c r="F39" s="299"/>
      <c r="G39" s="300"/>
    </row>
    <row r="40" spans="1:7" s="30" customFormat="1" ht="7.95" customHeight="1" x14ac:dyDescent="0.3">
      <c r="A40" s="31"/>
      <c r="B40" s="35"/>
      <c r="C40" s="35"/>
      <c r="D40" s="35"/>
      <c r="E40" s="35"/>
      <c r="F40" s="35"/>
      <c r="G40" s="36"/>
    </row>
    <row r="41" spans="1:7" s="30" customFormat="1" ht="19.95" customHeight="1" x14ac:dyDescent="0.3">
      <c r="A41" s="296" t="s">
        <v>238</v>
      </c>
      <c r="B41" s="297"/>
      <c r="C41" s="297"/>
      <c r="D41" s="297"/>
      <c r="E41" s="297"/>
      <c r="F41" s="297"/>
      <c r="G41" s="298"/>
    </row>
    <row r="42" spans="1:7" s="30" customFormat="1" ht="22.05" customHeight="1" x14ac:dyDescent="0.3">
      <c r="A42" s="70" t="s">
        <v>30</v>
      </c>
      <c r="B42" s="295"/>
      <c r="C42" s="295"/>
      <c r="D42" s="71" t="s">
        <v>235</v>
      </c>
      <c r="E42" s="301"/>
      <c r="F42" s="301"/>
      <c r="G42" s="302"/>
    </row>
    <row r="43" spans="1:7" s="30" customFormat="1" ht="22.05" customHeight="1" x14ac:dyDescent="0.3">
      <c r="A43" s="72" t="s">
        <v>31</v>
      </c>
      <c r="B43" s="303"/>
      <c r="C43" s="303"/>
      <c r="D43" s="71" t="s">
        <v>236</v>
      </c>
      <c r="E43" s="301"/>
      <c r="F43" s="301"/>
      <c r="G43" s="302"/>
    </row>
    <row r="44" spans="1:7" s="30" customFormat="1" ht="22.05" customHeight="1" x14ac:dyDescent="0.3">
      <c r="A44" s="293" t="s">
        <v>302</v>
      </c>
      <c r="B44" s="294"/>
      <c r="C44" s="295"/>
      <c r="D44" s="295"/>
      <c r="E44" s="299"/>
      <c r="F44" s="299"/>
      <c r="G44" s="300"/>
    </row>
    <row r="45" spans="1:7" s="30" customFormat="1" ht="4.95" customHeight="1" thickBot="1" x14ac:dyDescent="0.35">
      <c r="A45" s="32"/>
      <c r="B45" s="33"/>
      <c r="C45" s="33"/>
      <c r="D45" s="33"/>
      <c r="E45" s="33"/>
      <c r="F45" s="33"/>
      <c r="G45" s="34"/>
    </row>
  </sheetData>
  <sheetProtection password="89C2" sheet="1" objects="1" scenarios="1" selectLockedCells="1"/>
  <mergeCells count="55">
    <mergeCell ref="D3:G3"/>
    <mergeCell ref="A33:B33"/>
    <mergeCell ref="C33:D33"/>
    <mergeCell ref="A25:G25"/>
    <mergeCell ref="A30:G30"/>
    <mergeCell ref="E33:G33"/>
    <mergeCell ref="E28:G28"/>
    <mergeCell ref="B31:C31"/>
    <mergeCell ref="E31:G31"/>
    <mergeCell ref="B32:C32"/>
    <mergeCell ref="E32:G32"/>
    <mergeCell ref="A28:B28"/>
    <mergeCell ref="C28:D28"/>
    <mergeCell ref="E26:G26"/>
    <mergeCell ref="B27:C27"/>
    <mergeCell ref="E27:G27"/>
    <mergeCell ref="A19:G19"/>
    <mergeCell ref="E16:G16"/>
    <mergeCell ref="A22:B22"/>
    <mergeCell ref="C22:D22"/>
    <mergeCell ref="E22:G22"/>
    <mergeCell ref="B21:C21"/>
    <mergeCell ref="E21:G21"/>
    <mergeCell ref="B38:C38"/>
    <mergeCell ref="E38:G38"/>
    <mergeCell ref="A6:G6"/>
    <mergeCell ref="B20:C20"/>
    <mergeCell ref="E20:G20"/>
    <mergeCell ref="B9:G9"/>
    <mergeCell ref="B8:G8"/>
    <mergeCell ref="B10:C10"/>
    <mergeCell ref="E15:G15"/>
    <mergeCell ref="E14:G14"/>
    <mergeCell ref="B14:C14"/>
    <mergeCell ref="B15:C15"/>
    <mergeCell ref="B26:C26"/>
    <mergeCell ref="A16:B16"/>
    <mergeCell ref="C16:D16"/>
    <mergeCell ref="A13:G13"/>
    <mergeCell ref="D1:G1"/>
    <mergeCell ref="D2:G2"/>
    <mergeCell ref="A36:G36"/>
    <mergeCell ref="A44:B44"/>
    <mergeCell ref="C44:D44"/>
    <mergeCell ref="A41:G41"/>
    <mergeCell ref="E44:G44"/>
    <mergeCell ref="E39:G39"/>
    <mergeCell ref="B42:C42"/>
    <mergeCell ref="E42:G42"/>
    <mergeCell ref="B43:C43"/>
    <mergeCell ref="E43:G43"/>
    <mergeCell ref="A39:B39"/>
    <mergeCell ref="C39:D39"/>
    <mergeCell ref="B37:C37"/>
    <mergeCell ref="E37:G37"/>
  </mergeCells>
  <printOptions horizontalCentered="1"/>
  <pageMargins left="0.25" right="0.25" top="0.5" bottom="0.25" header="0" footer="0"/>
  <pageSetup scale="90" orientation="portrait" r:id="rId1"/>
  <headerFooter alignWithMargins="0">
    <oddHeader>&amp;L&amp;"Arial,Bold"&amp;11BOG, California Community Colleges
Chancellor's Office (CCCCO)</oddHeader>
    <oddFooter>&amp;LCCCCO Forms Package with Sector&amp;R04-2014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34"/>
  <sheetViews>
    <sheetView zoomScaleNormal="100" workbookViewId="0">
      <selection activeCell="D11" sqref="D11:I11"/>
    </sheetView>
  </sheetViews>
  <sheetFormatPr defaultRowHeight="10.199999999999999" x14ac:dyDescent="0.2"/>
  <cols>
    <col min="1" max="1" width="15.140625" style="7" customWidth="1"/>
    <col min="2" max="2" width="13.42578125" style="7" customWidth="1"/>
    <col min="3" max="3" width="46" style="7" customWidth="1"/>
    <col min="4" max="4" width="9.140625" style="7"/>
    <col min="5" max="5" width="33" style="7" customWidth="1"/>
    <col min="6" max="6" width="23.140625" style="7" customWidth="1"/>
    <col min="7" max="7" width="27.85546875" style="7" customWidth="1"/>
    <col min="8" max="16384" width="9.140625" style="7"/>
  </cols>
  <sheetData>
    <row r="1" spans="1:6" ht="25.95" customHeight="1" x14ac:dyDescent="0.2">
      <c r="A1" s="19"/>
      <c r="B1" s="20"/>
      <c r="C1" s="169" t="s">
        <v>414</v>
      </c>
      <c r="D1" s="311" t="str">
        <f>'Contact Page'!D1:G1</f>
        <v>Please Select Project on 'Do First' Tab</v>
      </c>
      <c r="E1" s="311"/>
    </row>
    <row r="2" spans="1:6" ht="25.95" customHeight="1" x14ac:dyDescent="0.2">
      <c r="A2" s="19"/>
      <c r="B2" s="20"/>
      <c r="C2" s="169" t="s">
        <v>421</v>
      </c>
      <c r="D2" s="311" t="str">
        <f>'Contact Page'!D2</f>
        <v>Please Select Sector on 'Do First' Tab</v>
      </c>
      <c r="E2" s="311"/>
    </row>
    <row r="3" spans="1:6" ht="25.95" customHeight="1" x14ac:dyDescent="0.2">
      <c r="A3" s="20"/>
      <c r="B3" s="20"/>
      <c r="C3" s="191" t="s">
        <v>10</v>
      </c>
      <c r="D3" s="326" t="str">
        <f>IF('Do First'!D7="","Please Select District on 'Do First' Tab",'Do First'!D7)</f>
        <v>Please Select District on 'Do First' Tab</v>
      </c>
      <c r="E3" s="326"/>
    </row>
    <row r="4" spans="1:6" ht="25.95" customHeight="1" x14ac:dyDescent="0.2">
      <c r="A4" s="20"/>
      <c r="B4" s="20"/>
      <c r="C4" s="191" t="s">
        <v>11</v>
      </c>
      <c r="D4" s="312" t="str">
        <f>IF('Do First'!D9="","ERROR-College is not within District selected",'Do First'!D9)</f>
        <v>ERROR-College is not within District selected</v>
      </c>
      <c r="E4" s="312"/>
    </row>
    <row r="5" spans="1:6" ht="25.05" customHeight="1" x14ac:dyDescent="0.2">
      <c r="A5" s="20"/>
      <c r="B5" s="20"/>
      <c r="C5" s="191" t="s">
        <v>255</v>
      </c>
      <c r="D5" s="327" t="str">
        <f>'Contact Page'!D4</f>
        <v>ERROR</v>
      </c>
      <c r="E5" s="327"/>
    </row>
    <row r="6" spans="1:6" ht="6" customHeight="1" x14ac:dyDescent="0.2">
      <c r="A6" s="4"/>
      <c r="B6" s="4"/>
      <c r="C6" s="4"/>
      <c r="D6" s="4"/>
      <c r="E6" s="4"/>
    </row>
    <row r="7" spans="1:6" ht="21" x14ac:dyDescent="0.4">
      <c r="A7" s="304" t="s">
        <v>12</v>
      </c>
      <c r="B7" s="304"/>
      <c r="C7" s="304"/>
      <c r="D7" s="304"/>
      <c r="E7" s="304"/>
    </row>
    <row r="8" spans="1:6" ht="6" customHeight="1" x14ac:dyDescent="0.2">
      <c r="A8" s="4"/>
      <c r="B8" s="4"/>
      <c r="C8" s="4"/>
      <c r="D8" s="4"/>
      <c r="E8" s="4"/>
    </row>
    <row r="9" spans="1:6" ht="16.2" customHeight="1" thickBot="1" x14ac:dyDescent="0.25">
      <c r="A9" s="100" t="s">
        <v>13</v>
      </c>
      <c r="B9" s="325" t="s">
        <v>14</v>
      </c>
      <c r="C9" s="325"/>
      <c r="D9" s="325"/>
      <c r="E9" s="325"/>
    </row>
    <row r="10" spans="1:6" ht="29.4" customHeight="1" x14ac:dyDescent="0.2">
      <c r="A10" s="313" t="s">
        <v>15</v>
      </c>
      <c r="B10" s="316" t="s">
        <v>16</v>
      </c>
      <c r="C10" s="317"/>
      <c r="D10" s="322" t="s">
        <v>17</v>
      </c>
      <c r="E10" s="313" t="s">
        <v>305</v>
      </c>
    </row>
    <row r="11" spans="1:6" s="37" customFormat="1" ht="20.399999999999999" customHeight="1" thickBot="1" x14ac:dyDescent="0.25">
      <c r="A11" s="314"/>
      <c r="B11" s="318"/>
      <c r="C11" s="319"/>
      <c r="D11" s="323"/>
      <c r="E11" s="315"/>
    </row>
    <row r="12" spans="1:6" s="37" customFormat="1" ht="20.399999999999999" customHeight="1" thickBot="1" x14ac:dyDescent="0.25">
      <c r="A12" s="315"/>
      <c r="B12" s="320"/>
      <c r="C12" s="321"/>
      <c r="D12" s="324"/>
      <c r="E12" s="105">
        <f>'Budget Detail Sheet'!D10</f>
        <v>0</v>
      </c>
      <c r="F12" s="152" t="str">
        <f>IF(E12&lt;=0,"Please enter requested amount on 'Do First' tab.","")</f>
        <v>Please enter requested amount on 'Do First' tab.</v>
      </c>
    </row>
    <row r="13" spans="1:6" ht="25.05" customHeight="1" x14ac:dyDescent="0.2">
      <c r="A13" s="22">
        <v>1000</v>
      </c>
      <c r="B13" s="333" t="s">
        <v>22</v>
      </c>
      <c r="C13" s="333"/>
      <c r="D13" s="23" t="s">
        <v>0</v>
      </c>
      <c r="E13" s="48">
        <f>'Budget Detail Sheet'!E18</f>
        <v>0</v>
      </c>
    </row>
    <row r="14" spans="1:6" ht="25.05" customHeight="1" x14ac:dyDescent="0.2">
      <c r="A14" s="24">
        <v>2000</v>
      </c>
      <c r="B14" s="329" t="s">
        <v>23</v>
      </c>
      <c r="C14" s="329"/>
      <c r="D14" s="25" t="s">
        <v>1</v>
      </c>
      <c r="E14" s="49">
        <f>'Budget Detail Sheet'!E26</f>
        <v>0</v>
      </c>
    </row>
    <row r="15" spans="1:6" ht="25.05" customHeight="1" x14ac:dyDescent="0.2">
      <c r="A15" s="26">
        <v>3000</v>
      </c>
      <c r="B15" s="329" t="s">
        <v>24</v>
      </c>
      <c r="C15" s="329"/>
      <c r="D15" s="25" t="s">
        <v>2</v>
      </c>
      <c r="E15" s="49">
        <f>'Budget Detail Sheet'!D27</f>
        <v>0</v>
      </c>
    </row>
    <row r="16" spans="1:6" ht="25.05" customHeight="1" x14ac:dyDescent="0.2">
      <c r="A16" s="24">
        <v>4000</v>
      </c>
      <c r="B16" s="329" t="s">
        <v>25</v>
      </c>
      <c r="C16" s="329"/>
      <c r="D16" s="25" t="s">
        <v>3</v>
      </c>
      <c r="E16" s="49">
        <f>'Budget Detail Sheet'!D32</f>
        <v>0</v>
      </c>
    </row>
    <row r="17" spans="1:7" ht="25.05" customHeight="1" x14ac:dyDescent="0.2">
      <c r="A17" s="26">
        <v>5000</v>
      </c>
      <c r="B17" s="329" t="s">
        <v>26</v>
      </c>
      <c r="C17" s="329"/>
      <c r="D17" s="25" t="s">
        <v>4</v>
      </c>
      <c r="E17" s="49">
        <f>'Budget Detail Sheet'!D39</f>
        <v>0</v>
      </c>
    </row>
    <row r="18" spans="1:7" ht="25.05" customHeight="1" x14ac:dyDescent="0.2">
      <c r="A18" s="24">
        <v>6000</v>
      </c>
      <c r="B18" s="329" t="s">
        <v>27</v>
      </c>
      <c r="C18" s="329"/>
      <c r="D18" s="25" t="s">
        <v>5</v>
      </c>
      <c r="E18" s="49">
        <f>'Budget Detail Sheet'!D58</f>
        <v>0</v>
      </c>
    </row>
    <row r="19" spans="1:7" ht="25.05" customHeight="1" thickBot="1" x14ac:dyDescent="0.25">
      <c r="A19" s="27">
        <v>7000</v>
      </c>
      <c r="B19" s="330" t="s">
        <v>28</v>
      </c>
      <c r="C19" s="330"/>
      <c r="D19" s="28" t="s">
        <v>6</v>
      </c>
      <c r="E19" s="50">
        <f>'Budget Detail Sheet'!D61</f>
        <v>0</v>
      </c>
    </row>
    <row r="20" spans="1:7" ht="22.95" customHeight="1" x14ac:dyDescent="0.2">
      <c r="A20" s="334" t="s">
        <v>20</v>
      </c>
      <c r="B20" s="335"/>
      <c r="C20" s="336"/>
      <c r="D20" s="53" t="s">
        <v>7</v>
      </c>
      <c r="E20" s="91">
        <f>SUM(E13:E19)</f>
        <v>0</v>
      </c>
    </row>
    <row r="21" spans="1:7" ht="22.95" customHeight="1" thickBot="1" x14ac:dyDescent="0.3">
      <c r="A21" s="54"/>
      <c r="B21" s="55"/>
      <c r="C21" s="56" t="s">
        <v>254</v>
      </c>
      <c r="D21" s="28" t="s">
        <v>8</v>
      </c>
      <c r="E21" s="92">
        <f>'Budget Detail Sheet'!D64</f>
        <v>0</v>
      </c>
      <c r="F21" s="97" t="str">
        <f>'Budget Detail Sheet'!E64</f>
        <v/>
      </c>
      <c r="G21" s="17"/>
    </row>
    <row r="22" spans="1:7" ht="30.6" customHeight="1" thickBot="1" x14ac:dyDescent="0.3">
      <c r="A22" s="57"/>
      <c r="B22" s="331" t="s">
        <v>21</v>
      </c>
      <c r="C22" s="332"/>
      <c r="D22" s="58" t="s">
        <v>9</v>
      </c>
      <c r="E22" s="93">
        <f>'Budget Detail Sheet'!D65</f>
        <v>0</v>
      </c>
    </row>
    <row r="23" spans="1:7" ht="26.4" customHeight="1" x14ac:dyDescent="0.2">
      <c r="A23" s="4"/>
      <c r="B23" s="4"/>
      <c r="C23" s="4"/>
      <c r="D23" s="338" t="str">
        <f>IF(E22&gt;E12,"ERROR-Total Costs Requested have Exceeded the Amount Awarded.","")</f>
        <v/>
      </c>
      <c r="E23" s="338"/>
    </row>
    <row r="24" spans="1:7" ht="26.4" customHeight="1" x14ac:dyDescent="0.25">
      <c r="A24" s="337" t="s">
        <v>29</v>
      </c>
      <c r="B24" s="337"/>
      <c r="C24" s="337"/>
      <c r="D24" s="337"/>
      <c r="E24" s="337"/>
    </row>
    <row r="25" spans="1:7" ht="15" customHeight="1" x14ac:dyDescent="0.25">
      <c r="A25" s="59"/>
      <c r="B25" s="59"/>
      <c r="C25" s="59"/>
      <c r="D25" s="59"/>
      <c r="E25" s="59"/>
    </row>
    <row r="26" spans="1:7" ht="13.2" x14ac:dyDescent="0.25">
      <c r="A26" s="60" t="s">
        <v>258</v>
      </c>
      <c r="B26" s="4"/>
      <c r="C26" s="4"/>
      <c r="D26" s="4"/>
      <c r="E26" s="4"/>
    </row>
    <row r="27" spans="1:7" ht="30" customHeight="1" thickBot="1" x14ac:dyDescent="0.3">
      <c r="A27" s="60" t="s">
        <v>30</v>
      </c>
      <c r="B27" s="328" t="str">
        <f>IF('Contact Page'!B26="","",'Contact Page'!B26)</f>
        <v/>
      </c>
      <c r="C27" s="328"/>
      <c r="D27" s="21" t="s">
        <v>31</v>
      </c>
      <c r="E27" s="67" t="str">
        <f>IF('Contact Page'!B27="","",'Contact Page'!B27)</f>
        <v/>
      </c>
    </row>
    <row r="28" spans="1:7" ht="30" customHeight="1" thickBot="1" x14ac:dyDescent="0.3">
      <c r="A28" s="60" t="s">
        <v>33</v>
      </c>
      <c r="B28" s="61"/>
      <c r="C28" s="62"/>
      <c r="D28" s="21" t="s">
        <v>32</v>
      </c>
      <c r="E28" s="52"/>
    </row>
    <row r="29" spans="1:7" ht="25.8" customHeight="1" x14ac:dyDescent="0.25">
      <c r="A29" s="60"/>
      <c r="B29" s="61"/>
      <c r="C29" s="61"/>
      <c r="D29" s="60"/>
      <c r="E29" s="60"/>
    </row>
    <row r="30" spans="1:7" ht="13.2" x14ac:dyDescent="0.25">
      <c r="A30" s="60" t="s">
        <v>306</v>
      </c>
      <c r="B30" s="61"/>
      <c r="C30" s="61"/>
      <c r="D30" s="60"/>
      <c r="E30" s="60"/>
    </row>
    <row r="31" spans="1:7" ht="30" customHeight="1" thickBot="1" x14ac:dyDescent="0.3">
      <c r="A31" s="60" t="s">
        <v>30</v>
      </c>
      <c r="B31" s="328" t="str">
        <f>IF('Contact Page'!B37="","",'Contact Page'!B37)</f>
        <v/>
      </c>
      <c r="C31" s="328"/>
      <c r="D31" s="21" t="s">
        <v>31</v>
      </c>
      <c r="E31" s="67" t="str">
        <f>IF('Contact Page'!B38="","",'Contact Page'!B38)</f>
        <v/>
      </c>
    </row>
    <row r="32" spans="1:7" ht="30" customHeight="1" thickBot="1" x14ac:dyDescent="0.3">
      <c r="A32" s="60" t="s">
        <v>33</v>
      </c>
      <c r="B32" s="61"/>
      <c r="C32" s="62"/>
      <c r="D32" s="21" t="s">
        <v>32</v>
      </c>
      <c r="E32" s="52"/>
    </row>
    <row r="33" spans="1:5" x14ac:dyDescent="0.2">
      <c r="A33" s="4"/>
      <c r="B33" s="4"/>
      <c r="C33" s="4"/>
      <c r="D33" s="4"/>
      <c r="E33" s="4"/>
    </row>
    <row r="34" spans="1:5" x14ac:dyDescent="0.2">
      <c r="A34" s="4"/>
      <c r="B34" s="4"/>
      <c r="C34" s="4"/>
      <c r="D34" s="4"/>
      <c r="E34" s="4"/>
    </row>
  </sheetData>
  <sheetProtection password="89C2" sheet="1" objects="1" scenarios="1" selectLockedCells="1" selectUnlockedCells="1"/>
  <mergeCells count="24">
    <mergeCell ref="B31:C31"/>
    <mergeCell ref="A7:E7"/>
    <mergeCell ref="B16:C16"/>
    <mergeCell ref="B17:C17"/>
    <mergeCell ref="B18:C18"/>
    <mergeCell ref="B19:C19"/>
    <mergeCell ref="B22:C22"/>
    <mergeCell ref="B13:C13"/>
    <mergeCell ref="B14:C14"/>
    <mergeCell ref="B15:C15"/>
    <mergeCell ref="B27:C27"/>
    <mergeCell ref="A20:C20"/>
    <mergeCell ref="A24:E24"/>
    <mergeCell ref="D23:E23"/>
    <mergeCell ref="D2:E2"/>
    <mergeCell ref="D1:E1"/>
    <mergeCell ref="D4:E4"/>
    <mergeCell ref="A10:A12"/>
    <mergeCell ref="B10:C12"/>
    <mergeCell ref="D10:D12"/>
    <mergeCell ref="B9:E9"/>
    <mergeCell ref="E10:E11"/>
    <mergeCell ref="D3:E3"/>
    <mergeCell ref="D5:E5"/>
  </mergeCells>
  <printOptions horizontalCentered="1"/>
  <pageMargins left="0.25" right="0.25" top="0.5" bottom="0.25" header="0" footer="0"/>
  <pageSetup scale="90" orientation="portrait" r:id="rId1"/>
  <headerFooter alignWithMargins="0">
    <oddHeader>&amp;L&amp;"Arial,Bold"&amp;11BOG, California Community Colleges
Chancellor's Office (CCCCO)</oddHeader>
    <oddFooter>&amp;LCCCCO Forms Package with Sector&amp;R04-2014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/>
  <dimension ref="A1:W73"/>
  <sheetViews>
    <sheetView zoomScaleNormal="100" workbookViewId="0">
      <selection activeCell="D11" sqref="D11:I11"/>
    </sheetView>
  </sheetViews>
  <sheetFormatPr defaultRowHeight="10.199999999999999" x14ac:dyDescent="0.2"/>
  <cols>
    <col min="1" max="1" width="16.140625" style="7" customWidth="1"/>
    <col min="2" max="2" width="5.42578125" style="103" customWidth="1"/>
    <col min="3" max="3" width="87.28515625" style="7" customWidth="1"/>
    <col min="4" max="4" width="40" style="7" customWidth="1"/>
    <col min="5" max="5" width="26.28515625" style="104" customWidth="1"/>
    <col min="6" max="22" width="9.140625" style="7" customWidth="1"/>
    <col min="23" max="23" width="19.5703125" style="7" hidden="1" customWidth="1"/>
    <col min="24" max="16384" width="9.140625" style="7"/>
  </cols>
  <sheetData>
    <row r="1" spans="1:23" ht="25.95" customHeight="1" x14ac:dyDescent="0.2">
      <c r="A1" s="19"/>
      <c r="B1" s="101"/>
      <c r="C1" s="169" t="s">
        <v>414</v>
      </c>
      <c r="D1" s="171" t="str">
        <f>'Contact Page'!D1</f>
        <v>Please Select Project on 'Do First' Tab</v>
      </c>
    </row>
    <row r="2" spans="1:23" ht="25.95" customHeight="1" x14ac:dyDescent="0.2">
      <c r="A2" s="19"/>
      <c r="B2" s="101"/>
      <c r="C2" s="169" t="s">
        <v>421</v>
      </c>
      <c r="D2" s="171" t="str">
        <f>'Contact Page'!D2:G2</f>
        <v>Please Select Sector on 'Do First' Tab</v>
      </c>
    </row>
    <row r="3" spans="1:23" ht="25.95" customHeight="1" x14ac:dyDescent="0.2">
      <c r="A3" s="20"/>
      <c r="B3" s="101"/>
      <c r="C3" s="191" t="s">
        <v>10</v>
      </c>
      <c r="D3" s="190" t="str">
        <f>'Budget Summary'!D3:E3</f>
        <v>Please Select District on 'Do First' Tab</v>
      </c>
    </row>
    <row r="4" spans="1:23" ht="25.95" customHeight="1" x14ac:dyDescent="0.2">
      <c r="A4" s="20"/>
      <c r="B4" s="101"/>
      <c r="C4" s="191" t="s">
        <v>11</v>
      </c>
      <c r="D4" s="190" t="str">
        <f>'Budget Summary'!D4:E4</f>
        <v>ERROR-College is not within District selected</v>
      </c>
    </row>
    <row r="5" spans="1:23" ht="18" customHeight="1" x14ac:dyDescent="0.2">
      <c r="A5" s="4"/>
      <c r="B5" s="102"/>
      <c r="C5" s="191" t="s">
        <v>255</v>
      </c>
      <c r="D5" s="170" t="str">
        <f>'Budget Summary'!D5</f>
        <v>ERROR</v>
      </c>
    </row>
    <row r="6" spans="1:23" ht="4.95" customHeight="1" x14ac:dyDescent="0.25">
      <c r="A6" s="4"/>
      <c r="B6" s="102"/>
      <c r="C6" s="21"/>
      <c r="D6" s="63"/>
    </row>
    <row r="7" spans="1:23" ht="19.95" customHeight="1" x14ac:dyDescent="0.4">
      <c r="A7" s="304" t="s">
        <v>34</v>
      </c>
      <c r="B7" s="304"/>
      <c r="C7" s="304"/>
      <c r="D7" s="304"/>
    </row>
    <row r="8" spans="1:23" ht="3.6" customHeight="1" thickBot="1" x14ac:dyDescent="0.25">
      <c r="A8" s="4"/>
      <c r="B8" s="102"/>
      <c r="C8" s="4"/>
      <c r="D8" s="4"/>
    </row>
    <row r="9" spans="1:23" s="4" customFormat="1" ht="21.6" customHeight="1" x14ac:dyDescent="0.2">
      <c r="A9" s="350" t="s">
        <v>15</v>
      </c>
      <c r="B9" s="316" t="s">
        <v>16</v>
      </c>
      <c r="C9" s="348"/>
      <c r="D9" s="150" t="s">
        <v>257</v>
      </c>
      <c r="E9" s="153"/>
    </row>
    <row r="10" spans="1:23" s="80" customFormat="1" ht="19.8" customHeight="1" thickBot="1" x14ac:dyDescent="0.3">
      <c r="A10" s="351"/>
      <c r="B10" s="318"/>
      <c r="C10" s="349"/>
      <c r="D10" s="106">
        <f>'Do First'!D21</f>
        <v>0</v>
      </c>
      <c r="E10" s="154" t="str">
        <f>IF(D10&lt;=0,"Please enter requested amount on 'Do First' tab.","")</f>
        <v>Please enter requested amount on 'Do First' tab.</v>
      </c>
    </row>
    <row r="11" spans="1:23" ht="13.05" customHeight="1" x14ac:dyDescent="0.2">
      <c r="A11" s="343" t="s">
        <v>269</v>
      </c>
      <c r="B11" s="135"/>
      <c r="C11" s="140"/>
      <c r="D11" s="346">
        <v>0</v>
      </c>
    </row>
    <row r="12" spans="1:23" ht="15" customHeight="1" x14ac:dyDescent="0.2">
      <c r="A12" s="344"/>
      <c r="B12" s="156"/>
      <c r="C12" s="272"/>
      <c r="D12" s="352"/>
    </row>
    <row r="13" spans="1:23" ht="15" customHeight="1" x14ac:dyDescent="0.2">
      <c r="A13" s="344"/>
      <c r="B13" s="136"/>
      <c r="C13" s="141"/>
      <c r="D13" s="339">
        <v>0</v>
      </c>
    </row>
    <row r="14" spans="1:23" ht="15" customHeight="1" x14ac:dyDescent="0.2">
      <c r="A14" s="344"/>
      <c r="B14" s="273"/>
      <c r="C14" s="272"/>
      <c r="D14" s="340"/>
    </row>
    <row r="15" spans="1:23" ht="13.05" customHeight="1" x14ac:dyDescent="0.2">
      <c r="A15" s="344"/>
      <c r="B15" s="156"/>
      <c r="C15" s="274"/>
      <c r="D15" s="339">
        <v>0</v>
      </c>
    </row>
    <row r="16" spans="1:23" ht="15" customHeight="1" x14ac:dyDescent="0.2">
      <c r="A16" s="344"/>
      <c r="B16" s="156"/>
      <c r="C16" s="274"/>
      <c r="D16" s="340"/>
      <c r="W16" s="104"/>
    </row>
    <row r="17" spans="1:23" ht="13.05" customHeight="1" x14ac:dyDescent="0.2">
      <c r="A17" s="344"/>
      <c r="B17" s="136"/>
      <c r="C17" s="141"/>
      <c r="D17" s="339">
        <v>0</v>
      </c>
    </row>
    <row r="18" spans="1:23" ht="15" customHeight="1" thickBot="1" x14ac:dyDescent="0.3">
      <c r="A18" s="344"/>
      <c r="B18" s="156"/>
      <c r="C18" s="272"/>
      <c r="D18" s="340"/>
      <c r="E18" s="166">
        <f>SUM(D11:D18)</f>
        <v>0</v>
      </c>
      <c r="W18" s="104"/>
    </row>
    <row r="19" spans="1:23" ht="13.05" customHeight="1" x14ac:dyDescent="0.2">
      <c r="A19" s="343" t="s">
        <v>271</v>
      </c>
      <c r="B19" s="137"/>
      <c r="C19" s="140"/>
      <c r="D19" s="346">
        <v>0</v>
      </c>
    </row>
    <row r="20" spans="1:23" ht="15" customHeight="1" x14ac:dyDescent="0.2">
      <c r="A20" s="344"/>
      <c r="B20" s="156"/>
      <c r="C20" s="272"/>
      <c r="D20" s="352"/>
    </row>
    <row r="21" spans="1:23" ht="15" customHeight="1" x14ac:dyDescent="0.2">
      <c r="A21" s="344"/>
      <c r="B21" s="136"/>
      <c r="C21" s="141"/>
      <c r="D21" s="339">
        <v>0</v>
      </c>
    </row>
    <row r="22" spans="1:23" ht="15" customHeight="1" x14ac:dyDescent="0.2">
      <c r="A22" s="344"/>
      <c r="B22" s="156"/>
      <c r="C22" s="272"/>
      <c r="D22" s="340"/>
    </row>
    <row r="23" spans="1:23" ht="13.05" customHeight="1" x14ac:dyDescent="0.2">
      <c r="A23" s="344"/>
      <c r="B23" s="136"/>
      <c r="C23" s="141"/>
      <c r="D23" s="339">
        <v>0</v>
      </c>
    </row>
    <row r="24" spans="1:23" ht="15" customHeight="1" x14ac:dyDescent="0.2">
      <c r="A24" s="344"/>
      <c r="B24" s="156"/>
      <c r="C24" s="272"/>
      <c r="D24" s="340"/>
      <c r="W24" s="104"/>
    </row>
    <row r="25" spans="1:23" ht="13.05" customHeight="1" x14ac:dyDescent="0.2">
      <c r="A25" s="344"/>
      <c r="B25" s="136"/>
      <c r="C25" s="141"/>
      <c r="D25" s="339">
        <v>0</v>
      </c>
    </row>
    <row r="26" spans="1:23" ht="15" customHeight="1" thickBot="1" x14ac:dyDescent="0.3">
      <c r="A26" s="345"/>
      <c r="B26" s="157"/>
      <c r="C26" s="275"/>
      <c r="D26" s="347"/>
      <c r="E26" s="166">
        <f>SUM(D19:D26)</f>
        <v>0</v>
      </c>
      <c r="W26" s="104"/>
    </row>
    <row r="27" spans="1:23" ht="15" customHeight="1" x14ac:dyDescent="0.2">
      <c r="A27" s="343" t="s">
        <v>35</v>
      </c>
      <c r="B27" s="137"/>
      <c r="C27" s="142"/>
      <c r="D27" s="346">
        <v>0</v>
      </c>
    </row>
    <row r="28" spans="1:23" ht="15" customHeight="1" x14ac:dyDescent="0.2">
      <c r="A28" s="344"/>
      <c r="B28" s="138"/>
      <c r="C28" s="143"/>
      <c r="D28" s="340"/>
    </row>
    <row r="29" spans="1:23" ht="15" customHeight="1" x14ac:dyDescent="0.2">
      <c r="A29" s="344"/>
      <c r="B29" s="138"/>
      <c r="C29" s="143"/>
      <c r="D29" s="340"/>
    </row>
    <row r="30" spans="1:23" ht="15" customHeight="1" x14ac:dyDescent="0.2">
      <c r="A30" s="344"/>
      <c r="B30" s="138"/>
      <c r="C30" s="143"/>
      <c r="D30" s="340"/>
    </row>
    <row r="31" spans="1:23" ht="15" customHeight="1" thickBot="1" x14ac:dyDescent="0.25">
      <c r="A31" s="345"/>
      <c r="B31" s="139"/>
      <c r="C31" s="144"/>
      <c r="D31" s="347"/>
    </row>
    <row r="32" spans="1:23" ht="15" customHeight="1" x14ac:dyDescent="0.2">
      <c r="A32" s="343" t="s">
        <v>250</v>
      </c>
      <c r="B32" s="137"/>
      <c r="C32" s="142"/>
      <c r="D32" s="346">
        <v>0</v>
      </c>
    </row>
    <row r="33" spans="1:4" ht="15" customHeight="1" x14ac:dyDescent="0.2">
      <c r="A33" s="344"/>
      <c r="B33" s="138"/>
      <c r="C33" s="145"/>
      <c r="D33" s="340"/>
    </row>
    <row r="34" spans="1:4" ht="15" customHeight="1" x14ac:dyDescent="0.2">
      <c r="A34" s="344"/>
      <c r="B34" s="138"/>
      <c r="C34" s="145"/>
      <c r="D34" s="340"/>
    </row>
    <row r="35" spans="1:4" ht="15" customHeight="1" x14ac:dyDescent="0.2">
      <c r="A35" s="344"/>
      <c r="B35" s="138"/>
      <c r="C35" s="145"/>
      <c r="D35" s="340"/>
    </row>
    <row r="36" spans="1:4" ht="15" customHeight="1" x14ac:dyDescent="0.2">
      <c r="A36" s="344"/>
      <c r="B36" s="138"/>
      <c r="C36" s="145"/>
      <c r="D36" s="340"/>
    </row>
    <row r="37" spans="1:4" ht="15" customHeight="1" x14ac:dyDescent="0.2">
      <c r="A37" s="344"/>
      <c r="B37" s="138"/>
      <c r="C37" s="146"/>
      <c r="D37" s="340"/>
    </row>
    <row r="38" spans="1:4" ht="15" customHeight="1" thickBot="1" x14ac:dyDescent="0.25">
      <c r="A38" s="345"/>
      <c r="B38" s="139"/>
      <c r="C38" s="147"/>
      <c r="D38" s="347"/>
    </row>
    <row r="39" spans="1:4" ht="15" customHeight="1" x14ac:dyDescent="0.2">
      <c r="A39" s="343" t="s">
        <v>251</v>
      </c>
      <c r="B39" s="137"/>
      <c r="C39" s="142"/>
      <c r="D39" s="346">
        <v>0</v>
      </c>
    </row>
    <row r="40" spans="1:4" ht="15" customHeight="1" x14ac:dyDescent="0.2">
      <c r="A40" s="344"/>
      <c r="B40" s="138"/>
      <c r="C40" s="143"/>
      <c r="D40" s="340"/>
    </row>
    <row r="41" spans="1:4" ht="15" customHeight="1" x14ac:dyDescent="0.2">
      <c r="A41" s="344"/>
      <c r="B41" s="138"/>
      <c r="C41" s="143"/>
      <c r="D41" s="340"/>
    </row>
    <row r="42" spans="1:4" ht="15" customHeight="1" x14ac:dyDescent="0.2">
      <c r="A42" s="344"/>
      <c r="B42" s="138"/>
      <c r="C42" s="143"/>
      <c r="D42" s="340"/>
    </row>
    <row r="43" spans="1:4" ht="15" customHeight="1" x14ac:dyDescent="0.2">
      <c r="A43" s="344"/>
      <c r="B43" s="138"/>
      <c r="C43" s="143"/>
      <c r="D43" s="340"/>
    </row>
    <row r="44" spans="1:4" ht="15" customHeight="1" x14ac:dyDescent="0.2">
      <c r="A44" s="344"/>
      <c r="B44" s="138"/>
      <c r="C44" s="143"/>
      <c r="D44" s="340"/>
    </row>
    <row r="45" spans="1:4" ht="15" customHeight="1" x14ac:dyDescent="0.2">
      <c r="A45" s="344"/>
      <c r="B45" s="138"/>
      <c r="C45" s="143"/>
      <c r="D45" s="340"/>
    </row>
    <row r="46" spans="1:4" ht="15" customHeight="1" x14ac:dyDescent="0.2">
      <c r="A46" s="344"/>
      <c r="B46" s="138"/>
      <c r="C46" s="143"/>
      <c r="D46" s="340"/>
    </row>
    <row r="47" spans="1:4" ht="15" customHeight="1" x14ac:dyDescent="0.2">
      <c r="A47" s="344"/>
      <c r="B47" s="138"/>
      <c r="C47" s="143"/>
      <c r="D47" s="340"/>
    </row>
    <row r="48" spans="1:4" ht="15" customHeight="1" x14ac:dyDescent="0.2">
      <c r="A48" s="344"/>
      <c r="B48" s="138"/>
      <c r="C48" s="143"/>
      <c r="D48" s="340"/>
    </row>
    <row r="49" spans="1:23" ht="15" customHeight="1" x14ac:dyDescent="0.2">
      <c r="A49" s="344"/>
      <c r="B49" s="138"/>
      <c r="C49" s="143"/>
      <c r="D49" s="340"/>
    </row>
    <row r="50" spans="1:23" ht="15" customHeight="1" x14ac:dyDescent="0.2">
      <c r="A50" s="344"/>
      <c r="B50" s="138"/>
      <c r="C50" s="143"/>
      <c r="D50" s="340"/>
    </row>
    <row r="51" spans="1:23" ht="15" customHeight="1" x14ac:dyDescent="0.2">
      <c r="A51" s="344"/>
      <c r="B51" s="138"/>
      <c r="C51" s="143"/>
      <c r="D51" s="340"/>
    </row>
    <row r="52" spans="1:23" ht="15" customHeight="1" x14ac:dyDescent="0.2">
      <c r="A52" s="344"/>
      <c r="B52" s="138"/>
      <c r="C52" s="143"/>
      <c r="D52" s="340"/>
    </row>
    <row r="53" spans="1:23" ht="15" customHeight="1" x14ac:dyDescent="0.2">
      <c r="A53" s="344"/>
      <c r="B53" s="138"/>
      <c r="C53" s="143"/>
      <c r="D53" s="340"/>
    </row>
    <row r="54" spans="1:23" ht="15" customHeight="1" x14ac:dyDescent="0.2">
      <c r="A54" s="344"/>
      <c r="B54" s="138"/>
      <c r="C54" s="143"/>
      <c r="D54" s="340"/>
    </row>
    <row r="55" spans="1:23" ht="15" customHeight="1" x14ac:dyDescent="0.2">
      <c r="A55" s="344"/>
      <c r="B55" s="138"/>
      <c r="C55" s="143"/>
      <c r="D55" s="340"/>
    </row>
    <row r="56" spans="1:23" ht="15" customHeight="1" x14ac:dyDescent="0.2">
      <c r="A56" s="344"/>
      <c r="B56" s="138"/>
      <c r="C56" s="143"/>
      <c r="D56" s="340"/>
    </row>
    <row r="57" spans="1:23" ht="15" customHeight="1" thickBot="1" x14ac:dyDescent="0.25">
      <c r="A57" s="345"/>
      <c r="B57" s="139"/>
      <c r="C57" s="144"/>
      <c r="D57" s="347"/>
    </row>
    <row r="58" spans="1:23" ht="15" customHeight="1" x14ac:dyDescent="0.2">
      <c r="A58" s="343" t="s">
        <v>36</v>
      </c>
      <c r="B58" s="137"/>
      <c r="C58" s="142"/>
      <c r="D58" s="346">
        <v>0</v>
      </c>
    </row>
    <row r="59" spans="1:23" ht="15" customHeight="1" x14ac:dyDescent="0.2">
      <c r="A59" s="344"/>
      <c r="B59" s="138"/>
      <c r="C59" s="143"/>
      <c r="D59" s="340"/>
    </row>
    <row r="60" spans="1:23" ht="15" customHeight="1" thickBot="1" x14ac:dyDescent="0.25">
      <c r="A60" s="345"/>
      <c r="B60" s="139"/>
      <c r="C60" s="144"/>
      <c r="D60" s="347"/>
    </row>
    <row r="61" spans="1:23" ht="13.05" customHeight="1" x14ac:dyDescent="0.2">
      <c r="A61" s="344" t="s">
        <v>259</v>
      </c>
      <c r="B61" s="138"/>
      <c r="C61" s="146"/>
      <c r="D61" s="340">
        <v>0</v>
      </c>
    </row>
    <row r="62" spans="1:23" ht="13.05" customHeight="1" thickBot="1" x14ac:dyDescent="0.25">
      <c r="A62" s="345"/>
      <c r="B62" s="139"/>
      <c r="C62" s="144"/>
      <c r="D62" s="347"/>
    </row>
    <row r="63" spans="1:23" ht="16.95" customHeight="1" thickBot="1" x14ac:dyDescent="0.3">
      <c r="A63" s="341" t="s">
        <v>261</v>
      </c>
      <c r="B63" s="342"/>
      <c r="C63" s="342"/>
      <c r="D63" s="90">
        <f>SUM(D11:D62)</f>
        <v>0</v>
      </c>
    </row>
    <row r="64" spans="1:23" ht="16.95" customHeight="1" thickBot="1" x14ac:dyDescent="0.3">
      <c r="A64" s="341" t="s">
        <v>263</v>
      </c>
      <c r="B64" s="342"/>
      <c r="C64" s="342"/>
      <c r="D64" s="85">
        <f>ROUNDDOWN(D63*4%,0)</f>
        <v>0</v>
      </c>
      <c r="E64" s="155" t="str">
        <f>IF(D64&gt;W64,"ERROR-Exceeds the 4% allowed","")</f>
        <v/>
      </c>
      <c r="W64" s="43">
        <f>ROUNDDOWN(D63*4%,0)</f>
        <v>0</v>
      </c>
    </row>
    <row r="65" spans="1:23" ht="16.95" customHeight="1" thickBot="1" x14ac:dyDescent="0.3">
      <c r="A65" s="341" t="s">
        <v>262</v>
      </c>
      <c r="B65" s="342"/>
      <c r="C65" s="342"/>
      <c r="D65" s="90">
        <f>SUM(D63:D64)</f>
        <v>0</v>
      </c>
      <c r="W65" s="43">
        <f>SUM(D63:D64)</f>
        <v>0</v>
      </c>
    </row>
    <row r="66" spans="1:23" ht="25.2" customHeight="1" x14ac:dyDescent="0.2">
      <c r="A66" s="4"/>
      <c r="B66" s="102"/>
      <c r="C66" s="4"/>
      <c r="D66" s="110" t="str">
        <f>IF(D65&gt;D10,"ERROR-Total Costs Requested have Exceeded the Amount Awarded.","")</f>
        <v/>
      </c>
    </row>
    <row r="73" spans="1:23" x14ac:dyDescent="0.2">
      <c r="W73" s="165"/>
    </row>
  </sheetData>
  <sheetProtection password="89C2" sheet="1" objects="1" scenarios="1" formatRows="0" selectLockedCells="1"/>
  <mergeCells count="26">
    <mergeCell ref="A7:D7"/>
    <mergeCell ref="B9:C10"/>
    <mergeCell ref="A9:A10"/>
    <mergeCell ref="A63:C63"/>
    <mergeCell ref="A32:A38"/>
    <mergeCell ref="D32:D38"/>
    <mergeCell ref="D25:D26"/>
    <mergeCell ref="D19:D20"/>
    <mergeCell ref="A11:A18"/>
    <mergeCell ref="D11:D12"/>
    <mergeCell ref="D17:D18"/>
    <mergeCell ref="A19:A26"/>
    <mergeCell ref="A27:A31"/>
    <mergeCell ref="D27:D31"/>
    <mergeCell ref="D15:D16"/>
    <mergeCell ref="D23:D24"/>
    <mergeCell ref="D13:D14"/>
    <mergeCell ref="D21:D22"/>
    <mergeCell ref="A65:C65"/>
    <mergeCell ref="A39:A57"/>
    <mergeCell ref="D39:D57"/>
    <mergeCell ref="A58:A60"/>
    <mergeCell ref="D58:D60"/>
    <mergeCell ref="A61:A62"/>
    <mergeCell ref="D61:D62"/>
    <mergeCell ref="A64:C64"/>
  </mergeCells>
  <printOptions horizontalCentered="1"/>
  <pageMargins left="0.25" right="0.25" top="0.5" bottom="0.25" header="0" footer="0"/>
  <pageSetup scale="90" orientation="portrait" r:id="rId1"/>
  <headerFooter alignWithMargins="0">
    <oddHeader>&amp;L&amp;"Arial,Bold"&amp;11BOG, California Community Colleges
Chancellor's Office (CCCCO)</oddHeader>
    <oddFooter>&amp;LCCCCO Forms Package with Sector&amp;R04-2014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E64"/>
  <sheetViews>
    <sheetView workbookViewId="0">
      <selection activeCell="D11" sqref="D11:I11"/>
    </sheetView>
  </sheetViews>
  <sheetFormatPr defaultRowHeight="10.199999999999999" x14ac:dyDescent="0.2"/>
  <cols>
    <col min="1" max="1" width="16.140625" style="7" customWidth="1"/>
    <col min="2" max="2" width="5.42578125" style="103" customWidth="1"/>
    <col min="3" max="3" width="73.7109375" style="7" customWidth="1"/>
    <col min="4" max="4" width="42.28515625" style="7" customWidth="1"/>
    <col min="5" max="16384" width="9.140625" style="7"/>
  </cols>
  <sheetData>
    <row r="1" spans="1:5" ht="25.95" customHeight="1" x14ac:dyDescent="0.2">
      <c r="A1" s="19"/>
      <c r="B1" s="101"/>
      <c r="C1" s="169" t="s">
        <v>414</v>
      </c>
      <c r="D1" s="193" t="str">
        <f>'Contact Page'!D1</f>
        <v>Please Select Project on 'Do First' Tab</v>
      </c>
      <c r="E1" s="4"/>
    </row>
    <row r="2" spans="1:5" ht="25.95" customHeight="1" x14ac:dyDescent="0.2">
      <c r="A2" s="19"/>
      <c r="B2" s="101"/>
      <c r="C2" s="169" t="s">
        <v>421</v>
      </c>
      <c r="D2" s="193" t="str">
        <f>'Contact Page'!D2</f>
        <v>Please Select Sector on 'Do First' Tab</v>
      </c>
      <c r="E2" s="4"/>
    </row>
    <row r="3" spans="1:5" ht="25.95" customHeight="1" x14ac:dyDescent="0.2">
      <c r="A3" s="20"/>
      <c r="B3" s="101"/>
      <c r="C3" s="191" t="s">
        <v>10</v>
      </c>
      <c r="D3" s="190" t="str">
        <f>'Budget Summary'!D3</f>
        <v>Please Select District on 'Do First' Tab</v>
      </c>
      <c r="E3" s="4"/>
    </row>
    <row r="4" spans="1:5" ht="25.95" customHeight="1" x14ac:dyDescent="0.2">
      <c r="A4" s="20"/>
      <c r="B4" s="101"/>
      <c r="C4" s="191" t="s">
        <v>11</v>
      </c>
      <c r="D4" s="190" t="str">
        <f>'Budget Summary'!D4</f>
        <v>ERROR-College is not within District selected</v>
      </c>
      <c r="E4" s="4"/>
    </row>
    <row r="5" spans="1:5" ht="18" customHeight="1" x14ac:dyDescent="0.2">
      <c r="A5" s="4"/>
      <c r="B5" s="102"/>
      <c r="C5" s="191" t="s">
        <v>255</v>
      </c>
      <c r="D5" s="170" t="str">
        <f>'Budget Summary'!D5</f>
        <v>ERROR</v>
      </c>
      <c r="E5" s="4"/>
    </row>
    <row r="6" spans="1:5" ht="4.95" customHeight="1" x14ac:dyDescent="0.25">
      <c r="A6" s="4"/>
      <c r="B6" s="102"/>
      <c r="C6" s="21"/>
      <c r="D6" s="63"/>
      <c r="E6" s="4"/>
    </row>
    <row r="7" spans="1:5" ht="19.95" customHeight="1" x14ac:dyDescent="0.4">
      <c r="A7" s="304" t="s">
        <v>34</v>
      </c>
      <c r="B7" s="304"/>
      <c r="C7" s="304"/>
      <c r="D7" s="304"/>
      <c r="E7" s="4"/>
    </row>
    <row r="8" spans="1:5" ht="3.6" customHeight="1" thickBot="1" x14ac:dyDescent="0.25">
      <c r="A8" s="4"/>
      <c r="B8" s="102"/>
      <c r="C8" s="4"/>
      <c r="D8" s="4"/>
      <c r="E8" s="4"/>
    </row>
    <row r="9" spans="1:5" s="4" customFormat="1" ht="16.2" customHeight="1" x14ac:dyDescent="0.2">
      <c r="A9" s="350" t="s">
        <v>15</v>
      </c>
      <c r="B9" s="316" t="s">
        <v>16</v>
      </c>
      <c r="C9" s="348"/>
      <c r="D9" s="162" t="s">
        <v>257</v>
      </c>
    </row>
    <row r="10" spans="1:5" s="80" customFormat="1" ht="16.05" customHeight="1" thickBot="1" x14ac:dyDescent="0.3">
      <c r="A10" s="351"/>
      <c r="B10" s="318"/>
      <c r="C10" s="349"/>
      <c r="D10" s="106">
        <f>'Budget Detail Sheet'!D10</f>
        <v>0</v>
      </c>
    </row>
    <row r="11" spans="1:5" ht="13.05" customHeight="1" x14ac:dyDescent="0.2">
      <c r="A11" s="343" t="s">
        <v>269</v>
      </c>
      <c r="B11" s="127">
        <v>1100</v>
      </c>
      <c r="C11" s="99" t="s">
        <v>248</v>
      </c>
      <c r="D11" s="361">
        <v>0</v>
      </c>
      <c r="E11" s="4"/>
    </row>
    <row r="12" spans="1:5" ht="21" customHeight="1" x14ac:dyDescent="0.2">
      <c r="A12" s="344"/>
      <c r="B12" s="128"/>
      <c r="C12" s="117" t="s">
        <v>270</v>
      </c>
      <c r="D12" s="356"/>
      <c r="E12" s="4"/>
    </row>
    <row r="13" spans="1:5" x14ac:dyDescent="0.2">
      <c r="A13" s="344"/>
      <c r="B13" s="122">
        <v>1200</v>
      </c>
      <c r="C13" s="119" t="s">
        <v>294</v>
      </c>
      <c r="D13" s="363">
        <v>0</v>
      </c>
      <c r="E13" s="4"/>
    </row>
    <row r="14" spans="1:5" ht="21" customHeight="1" x14ac:dyDescent="0.2">
      <c r="A14" s="344"/>
      <c r="B14" s="128"/>
      <c r="C14" s="94" t="s">
        <v>270</v>
      </c>
      <c r="D14" s="356"/>
      <c r="E14" s="4"/>
    </row>
    <row r="15" spans="1:5" ht="10.199999999999999" customHeight="1" x14ac:dyDescent="0.2">
      <c r="A15" s="344"/>
      <c r="B15" s="121" t="s">
        <v>291</v>
      </c>
      <c r="C15" s="118" t="s">
        <v>290</v>
      </c>
      <c r="D15" s="355">
        <v>0</v>
      </c>
      <c r="E15" s="4"/>
    </row>
    <row r="16" spans="1:5" ht="21" customHeight="1" x14ac:dyDescent="0.2">
      <c r="A16" s="344"/>
      <c r="B16" s="121"/>
      <c r="C16" s="94" t="s">
        <v>270</v>
      </c>
      <c r="D16" s="355"/>
      <c r="E16" s="4"/>
    </row>
    <row r="17" spans="1:5" ht="13.05" customHeight="1" x14ac:dyDescent="0.2">
      <c r="A17" s="344"/>
      <c r="B17" s="122" t="s">
        <v>292</v>
      </c>
      <c r="C17" s="118" t="s">
        <v>293</v>
      </c>
      <c r="D17" s="363">
        <v>0</v>
      </c>
      <c r="E17" s="4"/>
    </row>
    <row r="18" spans="1:5" ht="21" customHeight="1" thickBot="1" x14ac:dyDescent="0.25">
      <c r="A18" s="345"/>
      <c r="B18" s="123"/>
      <c r="C18" s="98" t="s">
        <v>270</v>
      </c>
      <c r="D18" s="358"/>
      <c r="E18" s="4"/>
    </row>
    <row r="19" spans="1:5" ht="13.05" customHeight="1" x14ac:dyDescent="0.2">
      <c r="A19" s="343" t="s">
        <v>271</v>
      </c>
      <c r="B19" s="120">
        <v>2100</v>
      </c>
      <c r="C19" s="99" t="s">
        <v>274</v>
      </c>
      <c r="D19" s="361">
        <v>0</v>
      </c>
      <c r="E19" s="4"/>
    </row>
    <row r="20" spans="1:5" ht="21" customHeight="1" x14ac:dyDescent="0.2">
      <c r="A20" s="344"/>
      <c r="B20" s="121"/>
      <c r="C20" s="94" t="s">
        <v>270</v>
      </c>
      <c r="D20" s="356"/>
      <c r="E20" s="4"/>
    </row>
    <row r="21" spans="1:5" ht="13.05" customHeight="1" x14ac:dyDescent="0.2">
      <c r="A21" s="344"/>
      <c r="B21" s="124" t="s">
        <v>249</v>
      </c>
      <c r="C21" s="86" t="s">
        <v>273</v>
      </c>
      <c r="D21" s="363">
        <v>0</v>
      </c>
      <c r="E21" s="4"/>
    </row>
    <row r="22" spans="1:5" ht="21" customHeight="1" x14ac:dyDescent="0.2">
      <c r="A22" s="344"/>
      <c r="B22" s="126"/>
      <c r="C22" s="94" t="s">
        <v>270</v>
      </c>
      <c r="D22" s="356"/>
      <c r="E22" s="4"/>
    </row>
    <row r="23" spans="1:5" ht="13.05" customHeight="1" x14ac:dyDescent="0.2">
      <c r="A23" s="344"/>
      <c r="B23" s="125" t="s">
        <v>296</v>
      </c>
      <c r="C23" s="118" t="s">
        <v>295</v>
      </c>
      <c r="D23" s="355">
        <v>0</v>
      </c>
      <c r="E23" s="4"/>
    </row>
    <row r="24" spans="1:5" ht="21" customHeight="1" x14ac:dyDescent="0.2">
      <c r="A24" s="344"/>
      <c r="B24" s="121"/>
      <c r="C24" s="117" t="s">
        <v>270</v>
      </c>
      <c r="D24" s="356"/>
      <c r="E24" s="4"/>
    </row>
    <row r="25" spans="1:5" ht="13.05" customHeight="1" x14ac:dyDescent="0.2">
      <c r="A25" s="344"/>
      <c r="B25" s="122" t="s">
        <v>298</v>
      </c>
      <c r="C25" s="118" t="s">
        <v>297</v>
      </c>
      <c r="D25" s="363">
        <v>0</v>
      </c>
      <c r="E25" s="4"/>
    </row>
    <row r="26" spans="1:5" ht="21" customHeight="1" thickBot="1" x14ac:dyDescent="0.25">
      <c r="A26" s="345"/>
      <c r="B26" s="123"/>
      <c r="C26" s="98" t="s">
        <v>270</v>
      </c>
      <c r="D26" s="358"/>
      <c r="E26" s="4"/>
    </row>
    <row r="27" spans="1:5" ht="13.05" customHeight="1" x14ac:dyDescent="0.2">
      <c r="A27" s="343" t="s">
        <v>35</v>
      </c>
      <c r="B27" s="359" t="s">
        <v>18</v>
      </c>
      <c r="C27" s="360"/>
      <c r="D27" s="361">
        <v>0</v>
      </c>
      <c r="E27" s="4"/>
    </row>
    <row r="28" spans="1:5" ht="13.05" customHeight="1" x14ac:dyDescent="0.2">
      <c r="A28" s="344"/>
      <c r="B28" s="125"/>
      <c r="C28" s="88" t="s">
        <v>265</v>
      </c>
      <c r="D28" s="355"/>
      <c r="E28" s="4"/>
    </row>
    <row r="29" spans="1:5" ht="13.05" customHeight="1" thickBot="1" x14ac:dyDescent="0.25">
      <c r="A29" s="345"/>
      <c r="B29" s="129"/>
      <c r="C29" s="96" t="s">
        <v>265</v>
      </c>
      <c r="D29" s="358"/>
      <c r="E29" s="4"/>
    </row>
    <row r="30" spans="1:5" ht="13.05" customHeight="1" x14ac:dyDescent="0.2">
      <c r="A30" s="343" t="s">
        <v>250</v>
      </c>
      <c r="B30" s="362" t="s">
        <v>19</v>
      </c>
      <c r="C30" s="362"/>
      <c r="D30" s="361">
        <v>0</v>
      </c>
      <c r="E30" s="4"/>
    </row>
    <row r="31" spans="1:5" ht="13.05" customHeight="1" x14ac:dyDescent="0.2">
      <c r="A31" s="344"/>
      <c r="B31" s="89"/>
      <c r="C31" s="88" t="s">
        <v>275</v>
      </c>
      <c r="D31" s="355"/>
      <c r="E31" s="4"/>
    </row>
    <row r="32" spans="1:5" ht="13.05" customHeight="1" x14ac:dyDescent="0.2">
      <c r="A32" s="344"/>
      <c r="B32" s="89"/>
      <c r="C32" s="87" t="s">
        <v>267</v>
      </c>
      <c r="D32" s="355"/>
      <c r="E32" s="4"/>
    </row>
    <row r="33" spans="1:5" ht="13.05" customHeight="1" thickBot="1" x14ac:dyDescent="0.25">
      <c r="A33" s="345"/>
      <c r="B33" s="129"/>
      <c r="C33" s="109" t="s">
        <v>266</v>
      </c>
      <c r="D33" s="358"/>
      <c r="E33" s="4"/>
    </row>
    <row r="34" spans="1:5" ht="13.05" customHeight="1" x14ac:dyDescent="0.2">
      <c r="A34" s="343" t="s">
        <v>251</v>
      </c>
      <c r="B34" s="359" t="s">
        <v>252</v>
      </c>
      <c r="C34" s="360"/>
      <c r="D34" s="361">
        <v>0</v>
      </c>
      <c r="E34" s="4"/>
    </row>
    <row r="35" spans="1:5" ht="13.05" customHeight="1" x14ac:dyDescent="0.2">
      <c r="A35" s="344"/>
      <c r="B35" s="125" t="s">
        <v>272</v>
      </c>
      <c r="C35" s="88"/>
      <c r="D35" s="355"/>
      <c r="E35" s="4"/>
    </row>
    <row r="36" spans="1:5" ht="13.05" customHeight="1" x14ac:dyDescent="0.2">
      <c r="A36" s="344"/>
      <c r="B36" s="125"/>
      <c r="C36" s="88" t="s">
        <v>285</v>
      </c>
      <c r="D36" s="355"/>
      <c r="E36" s="4"/>
    </row>
    <row r="37" spans="1:5" ht="13.05" customHeight="1" x14ac:dyDescent="0.2">
      <c r="A37" s="344"/>
      <c r="B37" s="125"/>
      <c r="C37" s="88" t="s">
        <v>286</v>
      </c>
      <c r="D37" s="355"/>
      <c r="E37" s="4"/>
    </row>
    <row r="38" spans="1:5" ht="13.05" customHeight="1" x14ac:dyDescent="0.2">
      <c r="A38" s="344"/>
      <c r="B38" s="89" t="s">
        <v>280</v>
      </c>
      <c r="C38" s="89"/>
      <c r="D38" s="355"/>
      <c r="E38" s="4"/>
    </row>
    <row r="39" spans="1:5" ht="13.05" customHeight="1" x14ac:dyDescent="0.2">
      <c r="A39" s="344"/>
      <c r="B39" s="89"/>
      <c r="C39" s="89"/>
      <c r="D39" s="355"/>
      <c r="E39" s="4"/>
    </row>
    <row r="40" spans="1:5" ht="13.05" customHeight="1" x14ac:dyDescent="0.2">
      <c r="A40" s="344"/>
      <c r="B40" s="89" t="s">
        <v>278</v>
      </c>
      <c r="C40" s="89"/>
      <c r="D40" s="355"/>
      <c r="E40" s="4"/>
    </row>
    <row r="41" spans="1:5" ht="13.05" customHeight="1" x14ac:dyDescent="0.2">
      <c r="A41" s="344"/>
      <c r="B41" s="89"/>
      <c r="C41" s="89"/>
      <c r="D41" s="355"/>
      <c r="E41" s="4"/>
    </row>
    <row r="42" spans="1:5" ht="13.05" customHeight="1" x14ac:dyDescent="0.2">
      <c r="A42" s="344"/>
      <c r="B42" s="125" t="s">
        <v>282</v>
      </c>
      <c r="C42" s="88"/>
      <c r="D42" s="355"/>
      <c r="E42" s="4"/>
    </row>
    <row r="43" spans="1:5" ht="13.05" customHeight="1" x14ac:dyDescent="0.2">
      <c r="A43" s="344"/>
      <c r="B43" s="125"/>
      <c r="C43" s="88"/>
      <c r="D43" s="355"/>
      <c r="E43" s="4"/>
    </row>
    <row r="44" spans="1:5" ht="13.05" customHeight="1" x14ac:dyDescent="0.2">
      <c r="A44" s="344"/>
      <c r="B44" s="125" t="s">
        <v>283</v>
      </c>
      <c r="C44" s="88"/>
      <c r="D44" s="355"/>
      <c r="E44" s="4"/>
    </row>
    <row r="45" spans="1:5" ht="13.05" customHeight="1" x14ac:dyDescent="0.2">
      <c r="A45" s="344"/>
      <c r="B45" s="125"/>
      <c r="C45" s="88"/>
      <c r="D45" s="355"/>
      <c r="E45" s="4"/>
    </row>
    <row r="46" spans="1:5" ht="13.05" customHeight="1" x14ac:dyDescent="0.2">
      <c r="A46" s="344"/>
      <c r="B46" s="125" t="s">
        <v>284</v>
      </c>
      <c r="C46" s="88"/>
      <c r="D46" s="355"/>
      <c r="E46" s="4"/>
    </row>
    <row r="47" spans="1:5" ht="13.05" customHeight="1" x14ac:dyDescent="0.2">
      <c r="A47" s="344"/>
      <c r="B47" s="125"/>
      <c r="C47" s="88"/>
      <c r="D47" s="355"/>
      <c r="E47" s="4"/>
    </row>
    <row r="48" spans="1:5" ht="13.05" customHeight="1" x14ac:dyDescent="0.2">
      <c r="A48" s="344"/>
      <c r="B48" s="125" t="s">
        <v>277</v>
      </c>
      <c r="C48" s="88"/>
      <c r="D48" s="355"/>
      <c r="E48" s="4"/>
    </row>
    <row r="49" spans="1:5" ht="13.05" customHeight="1" x14ac:dyDescent="0.2">
      <c r="A49" s="344"/>
      <c r="B49" s="125"/>
      <c r="C49" s="88"/>
      <c r="D49" s="355"/>
      <c r="E49" s="4"/>
    </row>
    <row r="50" spans="1:5" ht="13.05" customHeight="1" x14ac:dyDescent="0.2">
      <c r="A50" s="344"/>
      <c r="B50" s="125" t="s">
        <v>279</v>
      </c>
      <c r="C50" s="88"/>
      <c r="D50" s="355"/>
      <c r="E50" s="4"/>
    </row>
    <row r="51" spans="1:5" ht="13.05" customHeight="1" x14ac:dyDescent="0.2">
      <c r="A51" s="344"/>
      <c r="B51" s="125"/>
      <c r="C51" s="88"/>
      <c r="D51" s="355"/>
      <c r="E51" s="4"/>
    </row>
    <row r="52" spans="1:5" ht="13.05" customHeight="1" x14ac:dyDescent="0.2">
      <c r="A52" s="344"/>
      <c r="B52" s="125" t="s">
        <v>281</v>
      </c>
      <c r="C52" s="88"/>
      <c r="D52" s="355"/>
      <c r="E52" s="4"/>
    </row>
    <row r="53" spans="1:5" ht="13.05" customHeight="1" x14ac:dyDescent="0.2">
      <c r="A53" s="344"/>
      <c r="B53" s="125"/>
      <c r="C53" s="88"/>
      <c r="D53" s="355"/>
      <c r="E53" s="4"/>
    </row>
    <row r="54" spans="1:5" ht="13.05" customHeight="1" x14ac:dyDescent="0.2">
      <c r="A54" s="344"/>
      <c r="B54" s="125" t="s">
        <v>232</v>
      </c>
      <c r="C54" s="89"/>
      <c r="D54" s="355"/>
      <c r="E54" s="4"/>
    </row>
    <row r="55" spans="1:5" ht="13.05" customHeight="1" thickBot="1" x14ac:dyDescent="0.25">
      <c r="A55" s="345"/>
      <c r="B55" s="129"/>
      <c r="C55" s="96" t="s">
        <v>276</v>
      </c>
      <c r="D55" s="358"/>
      <c r="E55" s="4"/>
    </row>
    <row r="56" spans="1:5" ht="13.05" customHeight="1" x14ac:dyDescent="0.2">
      <c r="A56" s="343" t="s">
        <v>36</v>
      </c>
      <c r="B56" s="353" t="s">
        <v>253</v>
      </c>
      <c r="C56" s="354"/>
      <c r="D56" s="355">
        <v>0</v>
      </c>
      <c r="E56" s="4"/>
    </row>
    <row r="57" spans="1:5" ht="13.05" customHeight="1" x14ac:dyDescent="0.2">
      <c r="A57" s="344"/>
      <c r="B57" s="89"/>
      <c r="C57" s="89" t="s">
        <v>287</v>
      </c>
      <c r="D57" s="355"/>
      <c r="E57" s="4"/>
    </row>
    <row r="58" spans="1:5" ht="22.2" customHeight="1" thickBot="1" x14ac:dyDescent="0.25">
      <c r="A58" s="345"/>
      <c r="B58" s="130"/>
      <c r="C58" s="95" t="s">
        <v>288</v>
      </c>
      <c r="D58" s="356"/>
      <c r="E58" s="4"/>
    </row>
    <row r="59" spans="1:5" ht="13.05" customHeight="1" x14ac:dyDescent="0.2">
      <c r="A59" s="343" t="s">
        <v>259</v>
      </c>
      <c r="B59" s="357" t="s">
        <v>260</v>
      </c>
      <c r="C59" s="357"/>
      <c r="D59" s="355">
        <v>0</v>
      </c>
      <c r="E59" s="4"/>
    </row>
    <row r="60" spans="1:5" ht="13.05" customHeight="1" thickBot="1" x14ac:dyDescent="0.25">
      <c r="A60" s="345"/>
      <c r="B60" s="131"/>
      <c r="C60" s="96"/>
      <c r="D60" s="358"/>
      <c r="E60" s="4"/>
    </row>
    <row r="61" spans="1:5" ht="16.95" customHeight="1" thickBot="1" x14ac:dyDescent="0.3">
      <c r="A61" s="341" t="s">
        <v>261</v>
      </c>
      <c r="B61" s="342"/>
      <c r="C61" s="342"/>
      <c r="D61" s="90">
        <f>SUM(D11:D60)</f>
        <v>0</v>
      </c>
      <c r="E61" s="4"/>
    </row>
    <row r="62" spans="1:5" ht="16.95" customHeight="1" thickBot="1" x14ac:dyDescent="0.3">
      <c r="A62" s="341" t="s">
        <v>263</v>
      </c>
      <c r="B62" s="342"/>
      <c r="C62" s="342"/>
      <c r="D62" s="90">
        <v>0</v>
      </c>
      <c r="E62" s="4"/>
    </row>
    <row r="63" spans="1:5" ht="16.95" customHeight="1" thickBot="1" x14ac:dyDescent="0.3">
      <c r="A63" s="341" t="s">
        <v>262</v>
      </c>
      <c r="B63" s="342"/>
      <c r="C63" s="342"/>
      <c r="D63" s="90">
        <f>SUM(D61:D62)</f>
        <v>0</v>
      </c>
      <c r="E63" s="4"/>
    </row>
    <row r="64" spans="1:5" ht="25.2" customHeight="1" x14ac:dyDescent="0.2">
      <c r="A64" s="4"/>
      <c r="B64" s="102"/>
      <c r="C64" s="4"/>
      <c r="D64" s="64"/>
      <c r="E64" s="4"/>
    </row>
  </sheetData>
  <sheetProtection password="89C2" sheet="1" objects="1" scenarios="1" selectLockedCells="1" selectUnlockedCells="1"/>
  <mergeCells count="31">
    <mergeCell ref="D19:D20"/>
    <mergeCell ref="D21:D22"/>
    <mergeCell ref="A19:A26"/>
    <mergeCell ref="A7:D7"/>
    <mergeCell ref="A9:A10"/>
    <mergeCell ref="B9:C10"/>
    <mergeCell ref="A11:A18"/>
    <mergeCell ref="D11:D12"/>
    <mergeCell ref="D17:D18"/>
    <mergeCell ref="D13:D14"/>
    <mergeCell ref="D15:D16"/>
    <mergeCell ref="D23:D24"/>
    <mergeCell ref="D25:D26"/>
    <mergeCell ref="A27:A29"/>
    <mergeCell ref="B27:C27"/>
    <mergeCell ref="D27:D29"/>
    <mergeCell ref="A30:A33"/>
    <mergeCell ref="B30:C30"/>
    <mergeCell ref="D30:D33"/>
    <mergeCell ref="A34:A55"/>
    <mergeCell ref="B34:C34"/>
    <mergeCell ref="D34:D55"/>
    <mergeCell ref="A61:C61"/>
    <mergeCell ref="A62:C62"/>
    <mergeCell ref="A63:C63"/>
    <mergeCell ref="A56:A58"/>
    <mergeCell ref="B56:C56"/>
    <mergeCell ref="D56:D58"/>
    <mergeCell ref="A59:A60"/>
    <mergeCell ref="B59:C59"/>
    <mergeCell ref="D59:D60"/>
  </mergeCells>
  <printOptions horizontalCentered="1"/>
  <pageMargins left="0.25" right="0.25" top="0.5" bottom="0.25" header="0" footer="0"/>
  <pageSetup scale="90" orientation="portrait" r:id="rId1"/>
  <headerFooter alignWithMargins="0">
    <oddHeader>&amp;L&amp;"Arial,Bold"&amp;11BOG, California Community Colleges
Chancellor's Office (CCCCO)</oddHeader>
    <oddFooter>&amp;LCCCCO Forms Package with Sector&amp;R04-2014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51"/>
  <sheetViews>
    <sheetView zoomScaleNormal="100" workbookViewId="0">
      <selection activeCell="D11" sqref="D11:I11"/>
    </sheetView>
  </sheetViews>
  <sheetFormatPr defaultRowHeight="10.199999999999999" x14ac:dyDescent="0.2"/>
  <cols>
    <col min="1" max="1" width="17.7109375" style="7" customWidth="1"/>
    <col min="2" max="2" width="7.7109375" style="7" customWidth="1"/>
    <col min="3" max="3" width="68.7109375" style="7" customWidth="1"/>
    <col min="4" max="4" width="13" style="7" customWidth="1"/>
    <col min="5" max="5" width="30.7109375" style="7" customWidth="1"/>
    <col min="6" max="6" width="17.42578125" style="7" customWidth="1"/>
    <col min="7" max="7" width="27.85546875" style="7" customWidth="1"/>
    <col min="8" max="16384" width="9.140625" style="7"/>
  </cols>
  <sheetData>
    <row r="1" spans="1:5" ht="25.95" customHeight="1" x14ac:dyDescent="0.2">
      <c r="A1" s="19"/>
      <c r="B1" s="19"/>
      <c r="C1" s="169" t="s">
        <v>414</v>
      </c>
      <c r="D1" s="311" t="str">
        <f>'Contact Page'!D1</f>
        <v>Please Select Project on 'Do First' Tab</v>
      </c>
      <c r="E1" s="311"/>
    </row>
    <row r="2" spans="1:5" ht="25.95" customHeight="1" x14ac:dyDescent="0.2">
      <c r="A2" s="19"/>
      <c r="B2" s="19"/>
      <c r="C2" s="169" t="s">
        <v>421</v>
      </c>
      <c r="D2" s="311" t="str">
        <f>'Contact Page'!D2</f>
        <v>Please Select Sector on 'Do First' Tab</v>
      </c>
      <c r="E2" s="311"/>
    </row>
    <row r="3" spans="1:5" ht="25.95" customHeight="1" x14ac:dyDescent="0.2">
      <c r="B3" s="263"/>
      <c r="C3" s="191" t="s">
        <v>10</v>
      </c>
      <c r="D3" s="326" t="str">
        <f>'Budget Summary'!D3</f>
        <v>Please Select District on 'Do First' Tab</v>
      </c>
      <c r="E3" s="326"/>
    </row>
    <row r="4" spans="1:5" ht="25.95" customHeight="1" x14ac:dyDescent="0.2">
      <c r="A4" s="263"/>
      <c r="B4" s="263"/>
      <c r="C4" s="191" t="s">
        <v>11</v>
      </c>
      <c r="D4" s="312" t="str">
        <f>'Budget Summary'!D4</f>
        <v>ERROR-College is not within District selected</v>
      </c>
      <c r="E4" s="312"/>
    </row>
    <row r="5" spans="1:5" ht="19.95" customHeight="1" x14ac:dyDescent="0.2">
      <c r="A5" s="263"/>
      <c r="B5" s="263"/>
      <c r="C5" s="191" t="s">
        <v>255</v>
      </c>
      <c r="D5" s="202" t="str">
        <f>'Budget Summary'!D5</f>
        <v>ERROR</v>
      </c>
    </row>
    <row r="6" spans="1:5" ht="4.05" customHeight="1" x14ac:dyDescent="0.2">
      <c r="A6" s="263"/>
      <c r="B6" s="263"/>
      <c r="C6" s="225"/>
      <c r="D6" s="226"/>
    </row>
    <row r="7" spans="1:5" ht="13.8" x14ac:dyDescent="0.2">
      <c r="A7" s="267" t="str">
        <f>IF('Do First'!D19="SB1402x (EWD)","Funding Requires Dollar-for-Dollar Match", "")</f>
        <v/>
      </c>
      <c r="B7" s="4"/>
      <c r="C7" s="4"/>
      <c r="D7" s="4"/>
      <c r="E7" s="4"/>
    </row>
    <row r="8" spans="1:5" ht="21" x14ac:dyDescent="0.4">
      <c r="A8" s="304" t="s">
        <v>34</v>
      </c>
      <c r="B8" s="304"/>
      <c r="C8" s="304"/>
      <c r="D8" s="304"/>
      <c r="E8" s="304"/>
    </row>
    <row r="9" spans="1:5" ht="21" x14ac:dyDescent="0.4">
      <c r="A9" s="304" t="s">
        <v>245</v>
      </c>
      <c r="B9" s="304"/>
      <c r="C9" s="304"/>
      <c r="D9" s="304"/>
      <c r="E9" s="304"/>
    </row>
    <row r="10" spans="1:5" ht="3.6" customHeight="1" thickBot="1" x14ac:dyDescent="0.25">
      <c r="A10" s="4"/>
      <c r="B10" s="4"/>
      <c r="C10" s="4"/>
      <c r="D10" s="4"/>
      <c r="E10" s="4"/>
    </row>
    <row r="11" spans="1:5" s="6" customFormat="1" ht="30.6" customHeight="1" thickBot="1" x14ac:dyDescent="0.3">
      <c r="A11" s="251" t="s">
        <v>15</v>
      </c>
      <c r="B11" s="364" t="s">
        <v>16</v>
      </c>
      <c r="C11" s="365"/>
      <c r="D11" s="366"/>
      <c r="E11" s="251" t="s">
        <v>246</v>
      </c>
    </row>
    <row r="12" spans="1:5" ht="12.6" customHeight="1" x14ac:dyDescent="0.2">
      <c r="A12" s="377"/>
      <c r="B12" s="159"/>
      <c r="C12" s="51"/>
      <c r="D12" s="51"/>
      <c r="E12" s="374">
        <v>0</v>
      </c>
    </row>
    <row r="13" spans="1:5" ht="12.6" customHeight="1" x14ac:dyDescent="0.2">
      <c r="A13" s="378"/>
      <c r="B13" s="160"/>
      <c r="C13" s="248"/>
      <c r="D13" s="81"/>
      <c r="E13" s="375"/>
    </row>
    <row r="14" spans="1:5" ht="12.6" customHeight="1" thickBot="1" x14ac:dyDescent="0.25">
      <c r="A14" s="379"/>
      <c r="B14" s="158"/>
      <c r="C14" s="249"/>
      <c r="D14" s="247"/>
      <c r="E14" s="376"/>
    </row>
    <row r="15" spans="1:5" ht="12.6" customHeight="1" x14ac:dyDescent="0.2">
      <c r="A15" s="377"/>
      <c r="B15" s="159"/>
      <c r="C15" s="51"/>
      <c r="D15" s="250"/>
      <c r="E15" s="374">
        <v>0</v>
      </c>
    </row>
    <row r="16" spans="1:5" ht="12.6" customHeight="1" x14ac:dyDescent="0.2">
      <c r="A16" s="378"/>
      <c r="B16" s="160"/>
      <c r="C16" s="248"/>
      <c r="D16" s="81"/>
      <c r="E16" s="375"/>
    </row>
    <row r="17" spans="1:5" ht="12.6" customHeight="1" thickBot="1" x14ac:dyDescent="0.25">
      <c r="A17" s="379"/>
      <c r="B17" s="158"/>
      <c r="C17" s="249"/>
      <c r="D17" s="247"/>
      <c r="E17" s="376"/>
    </row>
    <row r="18" spans="1:5" ht="12.6" customHeight="1" x14ac:dyDescent="0.2">
      <c r="A18" s="377"/>
      <c r="B18" s="159"/>
      <c r="C18" s="51"/>
      <c r="D18" s="250"/>
      <c r="E18" s="374">
        <v>0</v>
      </c>
    </row>
    <row r="19" spans="1:5" ht="12.6" customHeight="1" x14ac:dyDescent="0.2">
      <c r="A19" s="378"/>
      <c r="B19" s="160"/>
      <c r="C19" s="248"/>
      <c r="D19" s="81"/>
      <c r="E19" s="375"/>
    </row>
    <row r="20" spans="1:5" ht="12.6" customHeight="1" thickBot="1" x14ac:dyDescent="0.25">
      <c r="A20" s="379"/>
      <c r="B20" s="158"/>
      <c r="C20" s="249"/>
      <c r="D20" s="247"/>
      <c r="E20" s="376"/>
    </row>
    <row r="21" spans="1:5" ht="12.6" customHeight="1" x14ac:dyDescent="0.2">
      <c r="A21" s="377"/>
      <c r="B21" s="159"/>
      <c r="C21" s="51"/>
      <c r="D21" s="250"/>
      <c r="E21" s="374">
        <v>0</v>
      </c>
    </row>
    <row r="22" spans="1:5" ht="12.6" customHeight="1" x14ac:dyDescent="0.2">
      <c r="A22" s="378"/>
      <c r="B22" s="160"/>
      <c r="C22" s="248"/>
      <c r="D22" s="81"/>
      <c r="E22" s="375"/>
    </row>
    <row r="23" spans="1:5" ht="12.6" customHeight="1" thickBot="1" x14ac:dyDescent="0.25">
      <c r="A23" s="379"/>
      <c r="B23" s="158"/>
      <c r="C23" s="249"/>
      <c r="D23" s="247"/>
      <c r="E23" s="376"/>
    </row>
    <row r="24" spans="1:5" ht="12.6" customHeight="1" x14ac:dyDescent="0.2">
      <c r="A24" s="377"/>
      <c r="B24" s="159"/>
      <c r="C24" s="51"/>
      <c r="D24" s="250"/>
      <c r="E24" s="374">
        <v>0</v>
      </c>
    </row>
    <row r="25" spans="1:5" ht="12.6" customHeight="1" x14ac:dyDescent="0.2">
      <c r="A25" s="378"/>
      <c r="B25" s="160"/>
      <c r="C25" s="248"/>
      <c r="D25" s="81"/>
      <c r="E25" s="375"/>
    </row>
    <row r="26" spans="1:5" ht="12.6" customHeight="1" thickBot="1" x14ac:dyDescent="0.25">
      <c r="A26" s="379"/>
      <c r="B26" s="158"/>
      <c r="C26" s="249"/>
      <c r="D26" s="247"/>
      <c r="E26" s="376"/>
    </row>
    <row r="27" spans="1:5" ht="12.6" customHeight="1" x14ac:dyDescent="0.2">
      <c r="A27" s="377"/>
      <c r="B27" s="159"/>
      <c r="C27" s="51"/>
      <c r="D27" s="250"/>
      <c r="E27" s="374">
        <v>0</v>
      </c>
    </row>
    <row r="28" spans="1:5" ht="12.6" customHeight="1" x14ac:dyDescent="0.2">
      <c r="A28" s="378"/>
      <c r="B28" s="160"/>
      <c r="C28" s="248"/>
      <c r="D28" s="81"/>
      <c r="E28" s="375"/>
    </row>
    <row r="29" spans="1:5" ht="12.6" customHeight="1" thickBot="1" x14ac:dyDescent="0.25">
      <c r="A29" s="379"/>
      <c r="B29" s="158"/>
      <c r="C29" s="249"/>
      <c r="D29" s="247"/>
      <c r="E29" s="376"/>
    </row>
    <row r="30" spans="1:5" ht="12.6" customHeight="1" x14ac:dyDescent="0.2">
      <c r="A30" s="377"/>
      <c r="B30" s="159"/>
      <c r="C30" s="51"/>
      <c r="D30" s="250"/>
      <c r="E30" s="374">
        <v>0</v>
      </c>
    </row>
    <row r="31" spans="1:5" ht="12.6" customHeight="1" x14ac:dyDescent="0.2">
      <c r="A31" s="378"/>
      <c r="B31" s="160"/>
      <c r="C31" s="248"/>
      <c r="D31" s="81"/>
      <c r="E31" s="375"/>
    </row>
    <row r="32" spans="1:5" ht="12.6" customHeight="1" thickBot="1" x14ac:dyDescent="0.25">
      <c r="A32" s="379"/>
      <c r="B32" s="158"/>
      <c r="C32" s="249"/>
      <c r="D32" s="247"/>
      <c r="E32" s="376"/>
    </row>
    <row r="33" spans="1:6" ht="12.6" customHeight="1" x14ac:dyDescent="0.2">
      <c r="A33" s="377"/>
      <c r="B33" s="159"/>
      <c r="C33" s="51"/>
      <c r="D33" s="250"/>
      <c r="E33" s="374">
        <v>0</v>
      </c>
    </row>
    <row r="34" spans="1:6" ht="12.6" customHeight="1" x14ac:dyDescent="0.2">
      <c r="A34" s="378"/>
      <c r="B34" s="160"/>
      <c r="C34" s="248"/>
      <c r="D34" s="81"/>
      <c r="E34" s="375"/>
    </row>
    <row r="35" spans="1:6" ht="12.6" customHeight="1" thickBot="1" x14ac:dyDescent="0.25">
      <c r="A35" s="379"/>
      <c r="B35" s="158"/>
      <c r="C35" s="249"/>
      <c r="D35" s="247"/>
      <c r="E35" s="376"/>
    </row>
    <row r="36" spans="1:6" ht="12.6" customHeight="1" x14ac:dyDescent="0.2">
      <c r="A36" s="377"/>
      <c r="B36" s="159"/>
      <c r="C36" s="51"/>
      <c r="D36" s="250"/>
      <c r="E36" s="374">
        <v>0</v>
      </c>
    </row>
    <row r="37" spans="1:6" ht="12.6" customHeight="1" x14ac:dyDescent="0.2">
      <c r="A37" s="378"/>
      <c r="B37" s="160"/>
      <c r="C37" s="248"/>
      <c r="D37" s="81"/>
      <c r="E37" s="375"/>
    </row>
    <row r="38" spans="1:6" ht="12.6" customHeight="1" thickBot="1" x14ac:dyDescent="0.25">
      <c r="A38" s="379"/>
      <c r="B38" s="158"/>
      <c r="C38" s="249"/>
      <c r="D38" s="82"/>
      <c r="E38" s="376"/>
    </row>
    <row r="39" spans="1:6" ht="19.95" customHeight="1" thickBot="1" x14ac:dyDescent="0.3">
      <c r="A39" s="367" t="s">
        <v>20</v>
      </c>
      <c r="B39" s="368"/>
      <c r="C39" s="368"/>
      <c r="D39" s="369"/>
      <c r="E39" s="83">
        <f>SUM(E12:E38)</f>
        <v>0</v>
      </c>
    </row>
    <row r="40" spans="1:6" ht="19.95" customHeight="1" thickBot="1" x14ac:dyDescent="0.3">
      <c r="A40" s="370" t="s">
        <v>459</v>
      </c>
      <c r="B40" s="371"/>
      <c r="C40" s="371"/>
      <c r="D40" s="372"/>
      <c r="E40" s="265"/>
    </row>
    <row r="41" spans="1:6" ht="19.95" customHeight="1" thickBot="1" x14ac:dyDescent="0.3">
      <c r="A41" s="367" t="s">
        <v>21</v>
      </c>
      <c r="B41" s="368"/>
      <c r="C41" s="368"/>
      <c r="D41" s="369"/>
      <c r="E41" s="84">
        <f>E39</f>
        <v>0</v>
      </c>
    </row>
    <row r="42" spans="1:6" ht="25.8" customHeight="1" x14ac:dyDescent="0.2">
      <c r="E42" s="266" t="str">
        <f>IF(E41&gt;='Do First'!D21,"","Match must be equal or greater than the funds requested")</f>
        <v/>
      </c>
    </row>
    <row r="43" spans="1:6" ht="26.4" customHeight="1" x14ac:dyDescent="0.25">
      <c r="A43" s="373" t="s">
        <v>460</v>
      </c>
      <c r="B43" s="373"/>
      <c r="C43" s="373"/>
      <c r="D43" s="373"/>
      <c r="E43" s="373"/>
      <c r="F43" s="59"/>
    </row>
    <row r="44" spans="1:6" ht="15" customHeight="1" x14ac:dyDescent="0.25">
      <c r="A44" s="59"/>
      <c r="B44" s="59"/>
      <c r="C44" s="59"/>
      <c r="D44" s="59"/>
      <c r="E44" s="59"/>
      <c r="F44" s="59"/>
    </row>
    <row r="45" spans="1:6" ht="13.2" x14ac:dyDescent="0.25">
      <c r="A45" s="60" t="s">
        <v>258</v>
      </c>
      <c r="B45" s="4"/>
      <c r="C45" s="4"/>
      <c r="D45" s="4"/>
      <c r="E45" s="4"/>
      <c r="F45" s="4"/>
    </row>
    <row r="46" spans="1:6" ht="30" customHeight="1" thickBot="1" x14ac:dyDescent="0.3">
      <c r="A46" s="60" t="s">
        <v>30</v>
      </c>
      <c r="B46" s="328" t="str">
        <f>IF('Contact Page'!B26="","",'Contact Page'!B26)</f>
        <v/>
      </c>
      <c r="C46" s="328"/>
      <c r="D46" s="21" t="s">
        <v>31</v>
      </c>
      <c r="E46" s="67" t="str">
        <f>IF('Contact Page'!B27="","",'Contact Page'!B27)</f>
        <v/>
      </c>
    </row>
    <row r="47" spans="1:6" ht="30" customHeight="1" thickBot="1" x14ac:dyDescent="0.3">
      <c r="A47" s="60" t="s">
        <v>33</v>
      </c>
      <c r="B47" s="61"/>
      <c r="C47" s="62"/>
      <c r="D47" s="21" t="s">
        <v>32</v>
      </c>
      <c r="E47" s="52"/>
    </row>
    <row r="48" spans="1:6" ht="19.95" customHeight="1" x14ac:dyDescent="0.25">
      <c r="A48" s="60"/>
      <c r="B48" s="61"/>
      <c r="C48" s="61"/>
      <c r="D48" s="60"/>
      <c r="E48" s="60"/>
    </row>
    <row r="49" spans="1:5" ht="13.2" x14ac:dyDescent="0.25">
      <c r="A49" s="60" t="s">
        <v>306</v>
      </c>
      <c r="B49" s="61"/>
      <c r="C49" s="61"/>
      <c r="D49" s="60"/>
      <c r="E49" s="60"/>
    </row>
    <row r="50" spans="1:5" ht="30" customHeight="1" thickBot="1" x14ac:dyDescent="0.3">
      <c r="A50" s="60" t="s">
        <v>30</v>
      </c>
      <c r="B50" s="328" t="str">
        <f>IF('Contact Page'!B37="","",'Contact Page'!B37)</f>
        <v/>
      </c>
      <c r="C50" s="328"/>
      <c r="D50" s="21" t="s">
        <v>31</v>
      </c>
      <c r="E50" s="67" t="str">
        <f>IF('Contact Page'!B38="","",'Contact Page'!B38)</f>
        <v/>
      </c>
    </row>
    <row r="51" spans="1:5" ht="30" customHeight="1" thickBot="1" x14ac:dyDescent="0.3">
      <c r="A51" s="60" t="s">
        <v>33</v>
      </c>
      <c r="B51" s="61"/>
      <c r="C51" s="62"/>
      <c r="D51" s="21" t="s">
        <v>32</v>
      </c>
      <c r="E51" s="52"/>
    </row>
  </sheetData>
  <sheetProtection password="8802" sheet="1" objects="1" scenarios="1" formatCells="0" formatRows="0" insertRows="0" deleteRows="0" selectLockedCells="1"/>
  <mergeCells count="31">
    <mergeCell ref="A15:A17"/>
    <mergeCell ref="A33:A35"/>
    <mergeCell ref="E33:E35"/>
    <mergeCell ref="A36:A38"/>
    <mergeCell ref="E36:E38"/>
    <mergeCell ref="A27:A29"/>
    <mergeCell ref="E27:E29"/>
    <mergeCell ref="A30:A32"/>
    <mergeCell ref="E30:E32"/>
    <mergeCell ref="A18:A20"/>
    <mergeCell ref="E18:E20"/>
    <mergeCell ref="A21:A23"/>
    <mergeCell ref="E21:E23"/>
    <mergeCell ref="A24:A26"/>
    <mergeCell ref="E24:E26"/>
    <mergeCell ref="B46:C46"/>
    <mergeCell ref="B50:C50"/>
    <mergeCell ref="D1:E1"/>
    <mergeCell ref="D2:E2"/>
    <mergeCell ref="D3:E3"/>
    <mergeCell ref="D4:E4"/>
    <mergeCell ref="B11:D11"/>
    <mergeCell ref="A39:D39"/>
    <mergeCell ref="A40:D40"/>
    <mergeCell ref="A41:D41"/>
    <mergeCell ref="A43:E43"/>
    <mergeCell ref="E15:E17"/>
    <mergeCell ref="A8:E8"/>
    <mergeCell ref="A9:E9"/>
    <mergeCell ref="A12:A14"/>
    <mergeCell ref="E12:E14"/>
  </mergeCells>
  <printOptions horizontalCentered="1"/>
  <pageMargins left="0.25" right="0.25" top="0.5" bottom="0.25" header="0" footer="0"/>
  <pageSetup scale="90" orientation="portrait" r:id="rId1"/>
  <headerFooter alignWithMargins="0">
    <oddHeader>&amp;L&amp;"Arial,Bold"&amp;11BOG, California Community Colleges
Chancellor's Office (CCCCO)</oddHeader>
    <oddFooter>&amp;LCCCCO Forms Package with Sector&amp;R04-2014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D15"/>
  <sheetViews>
    <sheetView zoomScaleNormal="100" workbookViewId="0">
      <selection activeCell="D11" sqref="D11:I11"/>
    </sheetView>
  </sheetViews>
  <sheetFormatPr defaultRowHeight="10.199999999999999" x14ac:dyDescent="0.2"/>
  <cols>
    <col min="1" max="1" width="17.5703125" style="7" customWidth="1"/>
    <col min="2" max="2" width="47.28515625" style="7" customWidth="1"/>
    <col min="3" max="3" width="9.140625" style="7"/>
    <col min="4" max="4" width="33" style="7" customWidth="1"/>
    <col min="5" max="5" width="23.140625" style="7" customWidth="1"/>
    <col min="6" max="6" width="27.85546875" style="7" customWidth="1"/>
    <col min="7" max="16384" width="9.140625" style="7"/>
  </cols>
  <sheetData>
    <row r="2" spans="1:4" ht="25.95" customHeight="1" x14ac:dyDescent="0.2">
      <c r="A2" s="19"/>
      <c r="B2" s="169" t="s">
        <v>414</v>
      </c>
      <c r="C2" s="311" t="str">
        <f>'Contact Page'!D1</f>
        <v>Please Select Project on 'Do First' Tab</v>
      </c>
      <c r="D2" s="311"/>
    </row>
    <row r="3" spans="1:4" ht="25.95" customHeight="1" x14ac:dyDescent="0.2">
      <c r="A3" s="19"/>
      <c r="B3" s="169" t="s">
        <v>421</v>
      </c>
      <c r="C3" s="311" t="str">
        <f>'Contact Page'!D2</f>
        <v>Please Select Sector on 'Do First' Tab</v>
      </c>
      <c r="D3" s="311"/>
    </row>
    <row r="4" spans="1:4" ht="25.95" customHeight="1" x14ac:dyDescent="0.2">
      <c r="A4" s="20"/>
      <c r="B4" s="268" t="s">
        <v>10</v>
      </c>
      <c r="C4" s="326" t="str">
        <f>IF('Do First'!D7="","Please Select District on 'Do First' Tab",'Do First'!D7)</f>
        <v>Please Select District on 'Do First' Tab</v>
      </c>
      <c r="D4" s="326"/>
    </row>
    <row r="5" spans="1:4" ht="25.95" customHeight="1" x14ac:dyDescent="0.2">
      <c r="A5" s="20"/>
      <c r="B5" s="268" t="s">
        <v>11</v>
      </c>
      <c r="C5" s="312" t="str">
        <f>IF('Do First'!D9="","ERROR-College is not within District selected",'Do First'!D9)</f>
        <v>ERROR-College is not within District selected</v>
      </c>
      <c r="D5" s="312"/>
    </row>
    <row r="6" spans="1:4" ht="25.05" customHeight="1" x14ac:dyDescent="0.2">
      <c r="A6" s="20"/>
      <c r="B6" s="268" t="s">
        <v>255</v>
      </c>
      <c r="C6" s="327" t="str">
        <f>'Contact Page'!D4</f>
        <v>ERROR</v>
      </c>
      <c r="D6" s="327"/>
    </row>
    <row r="7" spans="1:4" ht="16.8" customHeight="1" x14ac:dyDescent="0.2">
      <c r="A7" s="4"/>
      <c r="B7" s="4"/>
      <c r="C7" s="4"/>
      <c r="D7" s="4"/>
    </row>
    <row r="8" spans="1:4" ht="21" x14ac:dyDescent="0.4">
      <c r="A8" s="304" t="s">
        <v>465</v>
      </c>
      <c r="B8" s="304"/>
      <c r="C8" s="304"/>
      <c r="D8" s="304"/>
    </row>
    <row r="9" spans="1:4" ht="6" customHeight="1" x14ac:dyDescent="0.2">
      <c r="A9" s="4"/>
      <c r="B9" s="4"/>
      <c r="C9" s="4"/>
      <c r="D9" s="4"/>
    </row>
    <row r="10" spans="1:4" ht="85.2" customHeight="1" x14ac:dyDescent="0.2">
      <c r="A10" s="380" t="s">
        <v>466</v>
      </c>
      <c r="B10" s="380"/>
      <c r="C10" s="380"/>
      <c r="D10" s="380"/>
    </row>
    <row r="11" spans="1:4" ht="6" customHeight="1" x14ac:dyDescent="0.25">
      <c r="A11" s="59"/>
      <c r="B11" s="59"/>
      <c r="C11" s="59"/>
      <c r="D11" s="59"/>
    </row>
    <row r="12" spans="1:4" ht="30" customHeight="1" thickBot="1" x14ac:dyDescent="0.35">
      <c r="A12" s="270" t="s">
        <v>467</v>
      </c>
      <c r="B12" s="381"/>
      <c r="C12" s="381"/>
      <c r="D12" s="381"/>
    </row>
    <row r="13" spans="1:4" ht="40.200000000000003" customHeight="1" thickBot="1" x14ac:dyDescent="0.35">
      <c r="A13" s="270" t="s">
        <v>468</v>
      </c>
      <c r="B13" s="382"/>
      <c r="C13" s="382"/>
      <c r="D13" s="382"/>
    </row>
    <row r="14" spans="1:4" ht="30" customHeight="1" thickBot="1" x14ac:dyDescent="0.35">
      <c r="A14" s="271" t="s">
        <v>32</v>
      </c>
      <c r="B14" s="269"/>
      <c r="C14" s="60"/>
      <c r="D14" s="60"/>
    </row>
    <row r="15" spans="1:4" x14ac:dyDescent="0.2">
      <c r="A15" s="4"/>
      <c r="B15" s="4"/>
      <c r="C15" s="4"/>
      <c r="D15" s="4"/>
    </row>
  </sheetData>
  <sheetProtection password="89C2" sheet="1" objects="1" scenarios="1" selectLockedCells="1"/>
  <mergeCells count="9">
    <mergeCell ref="A10:D10"/>
    <mergeCell ref="B12:D12"/>
    <mergeCell ref="B13:D13"/>
    <mergeCell ref="C2:D2"/>
    <mergeCell ref="C3:D3"/>
    <mergeCell ref="C4:D4"/>
    <mergeCell ref="C5:D5"/>
    <mergeCell ref="C6:D6"/>
    <mergeCell ref="A8:D8"/>
  </mergeCells>
  <printOptions horizontalCentered="1"/>
  <pageMargins left="0.25" right="0.25" top="0.5" bottom="0.25" header="0" footer="0"/>
  <pageSetup scale="90" orientation="portrait" r:id="rId1"/>
  <headerFooter alignWithMargins="0">
    <oddHeader>&amp;L&amp;"Arial,Bold"&amp;11BOG, California Community Colleges
Chancellor's Office (CCCCO)</oddHeader>
    <oddFooter>&amp;LCCCCO Forms Package with Sector&amp;R04-2014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H108"/>
  <sheetViews>
    <sheetView zoomScale="87" zoomScaleNormal="87" workbookViewId="0">
      <selection activeCell="D11" sqref="D11:I11"/>
    </sheetView>
  </sheetViews>
  <sheetFormatPr defaultRowHeight="10.199999999999999" x14ac:dyDescent="0.2"/>
  <cols>
    <col min="1" max="1" width="7" style="7" customWidth="1"/>
    <col min="2" max="2" width="18.7109375" style="7" customWidth="1"/>
    <col min="3" max="3" width="10.7109375" style="7" customWidth="1"/>
    <col min="4" max="4" width="2.7109375" style="7" customWidth="1"/>
    <col min="5" max="5" width="44.7109375" style="7" customWidth="1"/>
    <col min="6" max="6" width="74.7109375" style="7" customWidth="1"/>
    <col min="7" max="7" width="25.7109375" style="7" customWidth="1"/>
    <col min="8" max="8" width="28.7109375" style="7" customWidth="1"/>
    <col min="9" max="9" width="17.42578125" style="7" customWidth="1"/>
    <col min="10" max="10" width="27.85546875" style="7" customWidth="1"/>
    <col min="11" max="16384" width="9.140625" style="7"/>
  </cols>
  <sheetData>
    <row r="1" spans="1:8" ht="25.05" customHeight="1" x14ac:dyDescent="0.2">
      <c r="A1" s="19"/>
      <c r="B1" s="19"/>
      <c r="C1" s="19"/>
      <c r="D1" s="19"/>
      <c r="E1" s="19"/>
      <c r="F1" s="169" t="s">
        <v>414</v>
      </c>
      <c r="G1" s="311" t="str">
        <f>'Contact Page'!D1</f>
        <v>Please Select Project on 'Do First' Tab</v>
      </c>
      <c r="H1" s="311"/>
    </row>
    <row r="2" spans="1:8" ht="25.05" customHeight="1" x14ac:dyDescent="0.2">
      <c r="A2" s="19"/>
      <c r="B2" s="19"/>
      <c r="C2" s="19"/>
      <c r="D2" s="19"/>
      <c r="E2" s="19"/>
      <c r="F2" s="169" t="s">
        <v>421</v>
      </c>
      <c r="G2" s="311" t="str">
        <f>'Contact Page'!D2</f>
        <v>Please Select Sector on 'Do First' Tab</v>
      </c>
      <c r="H2" s="311"/>
    </row>
    <row r="3" spans="1:8" ht="25.05" customHeight="1" x14ac:dyDescent="0.2">
      <c r="A3" s="20"/>
      <c r="B3" s="20"/>
      <c r="C3" s="20"/>
      <c r="D3" s="20"/>
      <c r="E3" s="20"/>
      <c r="F3" s="222" t="s">
        <v>10</v>
      </c>
      <c r="G3" s="326" t="str">
        <f>'Budget Summary'!D3</f>
        <v>Please Select District on 'Do First' Tab</v>
      </c>
      <c r="H3" s="326"/>
    </row>
    <row r="4" spans="1:8" ht="25.05" customHeight="1" x14ac:dyDescent="0.2">
      <c r="A4" s="20"/>
      <c r="B4" s="20"/>
      <c r="C4" s="20"/>
      <c r="D4" s="20"/>
      <c r="E4" s="20"/>
      <c r="F4" s="222" t="s">
        <v>11</v>
      </c>
      <c r="G4" s="326" t="str">
        <f>'Budget Summary'!D4</f>
        <v>ERROR-College is not within District selected</v>
      </c>
      <c r="H4" s="326"/>
    </row>
    <row r="5" spans="1:8" ht="19.95" customHeight="1" x14ac:dyDescent="0.25">
      <c r="A5" s="20"/>
      <c r="B5" s="20"/>
      <c r="C5" s="20"/>
      <c r="D5" s="20"/>
      <c r="E5" s="20"/>
      <c r="F5" s="222" t="s">
        <v>255</v>
      </c>
      <c r="G5" s="201" t="str">
        <f>'Budget Summary'!D5</f>
        <v>ERROR</v>
      </c>
      <c r="H5" s="12"/>
    </row>
    <row r="6" spans="1:8" ht="7.95" customHeight="1" x14ac:dyDescent="0.2">
      <c r="A6" s="4"/>
      <c r="B6" s="4"/>
      <c r="C6" s="4"/>
      <c r="D6" s="4"/>
      <c r="E6" s="4"/>
      <c r="F6" s="4"/>
      <c r="G6" s="4"/>
      <c r="H6" s="4"/>
    </row>
    <row r="7" spans="1:8" ht="21" x14ac:dyDescent="0.4">
      <c r="A7" s="304" t="s">
        <v>382</v>
      </c>
      <c r="B7" s="304"/>
      <c r="C7" s="304"/>
      <c r="D7" s="304"/>
      <c r="E7" s="304"/>
      <c r="F7" s="304"/>
      <c r="G7" s="304"/>
      <c r="H7" s="304"/>
    </row>
    <row r="8" spans="1:8" ht="17.399999999999999" x14ac:dyDescent="0.3">
      <c r="A8" s="398" t="s">
        <v>461</v>
      </c>
      <c r="B8" s="398"/>
      <c r="C8" s="398"/>
      <c r="D8" s="398"/>
      <c r="E8" s="398"/>
      <c r="F8" s="398"/>
      <c r="G8" s="398"/>
      <c r="H8" s="398"/>
    </row>
    <row r="9" spans="1:8" ht="7.95" customHeight="1" thickBot="1" x14ac:dyDescent="0.25">
      <c r="A9" s="4"/>
      <c r="B9" s="4"/>
      <c r="C9" s="4"/>
      <c r="D9" s="4"/>
      <c r="E9" s="4"/>
      <c r="F9" s="4"/>
      <c r="G9" s="4"/>
      <c r="H9" s="4"/>
    </row>
    <row r="10" spans="1:8" ht="18" customHeight="1" x14ac:dyDescent="0.3">
      <c r="A10" s="227" t="s">
        <v>455</v>
      </c>
      <c r="B10" s="240"/>
      <c r="C10" s="256">
        <v>1</v>
      </c>
      <c r="D10" s="228"/>
      <c r="E10" s="228"/>
      <c r="F10" s="228"/>
      <c r="G10" s="228"/>
      <c r="H10" s="229"/>
    </row>
    <row r="11" spans="1:8" s="29" customFormat="1" ht="40.049999999999997" customHeight="1" thickBot="1" x14ac:dyDescent="0.3">
      <c r="A11" s="400" t="str">
        <f>IF('Do First'!D24="","",'Do First'!D24)</f>
        <v/>
      </c>
      <c r="B11" s="401"/>
      <c r="C11" s="401"/>
      <c r="D11" s="401"/>
      <c r="E11" s="401"/>
      <c r="F11" s="401"/>
      <c r="G11" s="401"/>
      <c r="H11" s="402"/>
    </row>
    <row r="12" spans="1:8" ht="7.95" customHeight="1" thickBot="1" x14ac:dyDescent="0.25">
      <c r="A12" s="4"/>
      <c r="B12" s="4"/>
      <c r="C12" s="4"/>
      <c r="D12" s="4"/>
      <c r="E12" s="4"/>
      <c r="F12" s="4"/>
      <c r="G12" s="4"/>
      <c r="H12" s="4"/>
    </row>
    <row r="13" spans="1:8" s="133" customFormat="1" ht="18" customHeight="1" x14ac:dyDescent="0.2">
      <c r="A13" s="223" t="s">
        <v>383</v>
      </c>
      <c r="B13" s="175"/>
      <c r="C13" s="230"/>
      <c r="D13" s="230"/>
      <c r="E13" s="176"/>
      <c r="F13" s="176"/>
      <c r="G13" s="172"/>
      <c r="H13" s="189"/>
    </row>
    <row r="14" spans="1:8" s="133" customFormat="1" ht="28.05" customHeight="1" x14ac:dyDescent="0.2">
      <c r="A14" s="233"/>
      <c r="B14" s="231" t="s">
        <v>456</v>
      </c>
      <c r="C14" s="246"/>
      <c r="D14" s="232"/>
      <c r="E14" s="403" t="str">
        <f>IF(C14="","",VLOOKUP(C14,'Leading Indicators'!A2:B8,2,0))</f>
        <v/>
      </c>
      <c r="F14" s="403"/>
      <c r="G14" s="403"/>
      <c r="H14" s="404"/>
    </row>
    <row r="15" spans="1:8" s="239" customFormat="1" ht="4.05" customHeight="1" x14ac:dyDescent="0.2">
      <c r="A15" s="234"/>
      <c r="B15" s="235"/>
      <c r="C15" s="236"/>
      <c r="D15" s="236"/>
      <c r="E15" s="237"/>
      <c r="F15" s="237"/>
      <c r="G15" s="237"/>
      <c r="H15" s="238"/>
    </row>
    <row r="16" spans="1:8" s="133" customFormat="1" ht="28.05" customHeight="1" x14ac:dyDescent="0.2">
      <c r="A16" s="233"/>
      <c r="B16" s="231" t="s">
        <v>457</v>
      </c>
      <c r="C16" s="246"/>
      <c r="D16" s="232"/>
      <c r="E16" s="403" t="str">
        <f>IF(C16="","",VLOOKUP(C16,'Momentum Points'!B2:C36,2,0))</f>
        <v/>
      </c>
      <c r="F16" s="403"/>
      <c r="G16" s="403"/>
      <c r="H16" s="404"/>
    </row>
    <row r="17" spans="1:8" s="239" customFormat="1" ht="4.05" customHeight="1" thickBot="1" x14ac:dyDescent="0.25">
      <c r="A17" s="241"/>
      <c r="B17" s="242"/>
      <c r="C17" s="243"/>
      <c r="D17" s="243"/>
      <c r="E17" s="244"/>
      <c r="F17" s="244"/>
      <c r="G17" s="244"/>
      <c r="H17" s="245"/>
    </row>
    <row r="18" spans="1:8" ht="7.95" customHeight="1" thickBot="1" x14ac:dyDescent="0.25">
      <c r="A18" s="4"/>
      <c r="B18" s="4"/>
      <c r="C18" s="4"/>
      <c r="D18" s="4"/>
      <c r="E18" s="4"/>
      <c r="F18" s="4"/>
      <c r="G18" s="4"/>
      <c r="H18" s="4"/>
    </row>
    <row r="19" spans="1:8" s="79" customFormat="1" ht="37.200000000000003" customHeight="1" thickBot="1" x14ac:dyDescent="0.3">
      <c r="A19" s="107" t="s">
        <v>289</v>
      </c>
      <c r="B19" s="405" t="s">
        <v>241</v>
      </c>
      <c r="C19" s="406"/>
      <c r="D19" s="406"/>
      <c r="E19" s="407"/>
      <c r="F19" s="107" t="s">
        <v>244</v>
      </c>
      <c r="G19" s="224" t="s">
        <v>242</v>
      </c>
      <c r="H19" s="108" t="s">
        <v>243</v>
      </c>
    </row>
    <row r="20" spans="1:8" s="79" customFormat="1" ht="22.05" customHeight="1" x14ac:dyDescent="0.25">
      <c r="A20" s="383">
        <v>1.1000000000000001</v>
      </c>
      <c r="B20" s="386"/>
      <c r="C20" s="387"/>
      <c r="D20" s="387"/>
      <c r="E20" s="388"/>
      <c r="F20" s="395"/>
      <c r="G20" s="178"/>
      <c r="H20" s="178"/>
    </row>
    <row r="21" spans="1:8" s="79" customFormat="1" ht="22.05" customHeight="1" x14ac:dyDescent="0.25">
      <c r="A21" s="384"/>
      <c r="B21" s="389"/>
      <c r="C21" s="390"/>
      <c r="D21" s="390"/>
      <c r="E21" s="391"/>
      <c r="F21" s="396"/>
      <c r="G21" s="179"/>
      <c r="H21" s="179"/>
    </row>
    <row r="22" spans="1:8" s="79" customFormat="1" ht="22.05" customHeight="1" x14ac:dyDescent="0.25">
      <c r="A22" s="384"/>
      <c r="B22" s="389"/>
      <c r="C22" s="390"/>
      <c r="D22" s="390"/>
      <c r="E22" s="391"/>
      <c r="F22" s="396"/>
      <c r="G22" s="179"/>
      <c r="H22" s="179"/>
    </row>
    <row r="23" spans="1:8" s="79" customFormat="1" ht="22.05" customHeight="1" thickBot="1" x14ac:dyDescent="0.3">
      <c r="A23" s="385"/>
      <c r="B23" s="392"/>
      <c r="C23" s="393"/>
      <c r="D23" s="393"/>
      <c r="E23" s="394"/>
      <c r="F23" s="397"/>
      <c r="G23" s="180"/>
      <c r="H23" s="180"/>
    </row>
    <row r="24" spans="1:8" s="79" customFormat="1" ht="22.05" customHeight="1" x14ac:dyDescent="0.25">
      <c r="A24" s="383" t="s">
        <v>393</v>
      </c>
      <c r="B24" s="386"/>
      <c r="C24" s="387"/>
      <c r="D24" s="387"/>
      <c r="E24" s="388"/>
      <c r="F24" s="395"/>
      <c r="G24" s="178"/>
      <c r="H24" s="178"/>
    </row>
    <row r="25" spans="1:8" s="79" customFormat="1" ht="22.05" customHeight="1" x14ac:dyDescent="0.25">
      <c r="A25" s="384"/>
      <c r="B25" s="389"/>
      <c r="C25" s="390"/>
      <c r="D25" s="390"/>
      <c r="E25" s="391"/>
      <c r="F25" s="396"/>
      <c r="G25" s="179"/>
      <c r="H25" s="179"/>
    </row>
    <row r="26" spans="1:8" s="79" customFormat="1" ht="22.05" customHeight="1" x14ac:dyDescent="0.25">
      <c r="A26" s="384"/>
      <c r="B26" s="389"/>
      <c r="C26" s="390"/>
      <c r="D26" s="390"/>
      <c r="E26" s="391"/>
      <c r="F26" s="396"/>
      <c r="G26" s="179"/>
      <c r="H26" s="179"/>
    </row>
    <row r="27" spans="1:8" s="79" customFormat="1" ht="22.05" customHeight="1" thickBot="1" x14ac:dyDescent="0.3">
      <c r="A27" s="385"/>
      <c r="B27" s="392"/>
      <c r="C27" s="393"/>
      <c r="D27" s="393"/>
      <c r="E27" s="394"/>
      <c r="F27" s="397"/>
      <c r="G27" s="180"/>
      <c r="H27" s="180"/>
    </row>
    <row r="28" spans="1:8" s="79" customFormat="1" ht="22.05" customHeight="1" x14ac:dyDescent="0.25">
      <c r="A28" s="383" t="s">
        <v>394</v>
      </c>
      <c r="B28" s="386"/>
      <c r="C28" s="387"/>
      <c r="D28" s="387"/>
      <c r="E28" s="388"/>
      <c r="F28" s="395"/>
      <c r="G28" s="178"/>
      <c r="H28" s="178"/>
    </row>
    <row r="29" spans="1:8" s="79" customFormat="1" ht="22.05" customHeight="1" x14ac:dyDescent="0.25">
      <c r="A29" s="384"/>
      <c r="B29" s="389"/>
      <c r="C29" s="390"/>
      <c r="D29" s="390"/>
      <c r="E29" s="391"/>
      <c r="F29" s="396"/>
      <c r="G29" s="179"/>
      <c r="H29" s="179"/>
    </row>
    <row r="30" spans="1:8" s="79" customFormat="1" ht="22.05" customHeight="1" x14ac:dyDescent="0.25">
      <c r="A30" s="384"/>
      <c r="B30" s="389"/>
      <c r="C30" s="390"/>
      <c r="D30" s="390"/>
      <c r="E30" s="391"/>
      <c r="F30" s="396"/>
      <c r="G30" s="179"/>
      <c r="H30" s="179"/>
    </row>
    <row r="31" spans="1:8" s="79" customFormat="1" ht="22.05" customHeight="1" thickBot="1" x14ac:dyDescent="0.3">
      <c r="A31" s="385"/>
      <c r="B31" s="392"/>
      <c r="C31" s="393"/>
      <c r="D31" s="393"/>
      <c r="E31" s="394"/>
      <c r="F31" s="397"/>
      <c r="G31" s="180"/>
      <c r="H31" s="180"/>
    </row>
    <row r="32" spans="1:8" s="79" customFormat="1" ht="22.05" customHeight="1" x14ac:dyDescent="0.25">
      <c r="A32" s="383" t="s">
        <v>395</v>
      </c>
      <c r="B32" s="386"/>
      <c r="C32" s="387"/>
      <c r="D32" s="387"/>
      <c r="E32" s="388"/>
      <c r="F32" s="395"/>
      <c r="G32" s="178"/>
      <c r="H32" s="178"/>
    </row>
    <row r="33" spans="1:8" s="79" customFormat="1" ht="22.05" customHeight="1" x14ac:dyDescent="0.25">
      <c r="A33" s="384"/>
      <c r="B33" s="389"/>
      <c r="C33" s="390"/>
      <c r="D33" s="390"/>
      <c r="E33" s="391"/>
      <c r="F33" s="396"/>
      <c r="G33" s="179"/>
      <c r="H33" s="179"/>
    </row>
    <row r="34" spans="1:8" s="79" customFormat="1" ht="22.05" customHeight="1" x14ac:dyDescent="0.25">
      <c r="A34" s="384"/>
      <c r="B34" s="389"/>
      <c r="C34" s="390"/>
      <c r="D34" s="390"/>
      <c r="E34" s="391"/>
      <c r="F34" s="396"/>
      <c r="G34" s="179"/>
      <c r="H34" s="179"/>
    </row>
    <row r="35" spans="1:8" s="79" customFormat="1" ht="22.05" customHeight="1" thickBot="1" x14ac:dyDescent="0.3">
      <c r="A35" s="385"/>
      <c r="B35" s="392"/>
      <c r="C35" s="393"/>
      <c r="D35" s="393"/>
      <c r="E35" s="394"/>
      <c r="F35" s="397"/>
      <c r="G35" s="180"/>
      <c r="H35" s="180"/>
    </row>
    <row r="36" spans="1:8" s="79" customFormat="1" ht="22.05" customHeight="1" x14ac:dyDescent="0.25">
      <c r="A36" s="383" t="s">
        <v>469</v>
      </c>
      <c r="B36" s="386"/>
      <c r="C36" s="387"/>
      <c r="D36" s="387"/>
      <c r="E36" s="388"/>
      <c r="F36" s="395"/>
      <c r="G36" s="178"/>
      <c r="H36" s="178"/>
    </row>
    <row r="37" spans="1:8" s="79" customFormat="1" ht="22.05" customHeight="1" x14ac:dyDescent="0.25">
      <c r="A37" s="384"/>
      <c r="B37" s="389"/>
      <c r="C37" s="390"/>
      <c r="D37" s="390"/>
      <c r="E37" s="391"/>
      <c r="F37" s="396"/>
      <c r="G37" s="179"/>
      <c r="H37" s="179"/>
    </row>
    <row r="38" spans="1:8" s="79" customFormat="1" ht="22.05" customHeight="1" x14ac:dyDescent="0.25">
      <c r="A38" s="384"/>
      <c r="B38" s="389"/>
      <c r="C38" s="390"/>
      <c r="D38" s="390"/>
      <c r="E38" s="391"/>
      <c r="F38" s="396"/>
      <c r="G38" s="179"/>
      <c r="H38" s="179"/>
    </row>
    <row r="39" spans="1:8" s="79" customFormat="1" ht="22.05" customHeight="1" thickBot="1" x14ac:dyDescent="0.3">
      <c r="A39" s="385"/>
      <c r="B39" s="392"/>
      <c r="C39" s="393"/>
      <c r="D39" s="393"/>
      <c r="E39" s="394"/>
      <c r="F39" s="397"/>
      <c r="G39" s="180"/>
      <c r="H39" s="180"/>
    </row>
    <row r="40" spans="1:8" s="79" customFormat="1" ht="22.05" customHeight="1" x14ac:dyDescent="0.25">
      <c r="A40" s="383" t="s">
        <v>470</v>
      </c>
      <c r="B40" s="386"/>
      <c r="C40" s="387"/>
      <c r="D40" s="387"/>
      <c r="E40" s="388"/>
      <c r="F40" s="395"/>
      <c r="G40" s="178"/>
      <c r="H40" s="178"/>
    </row>
    <row r="41" spans="1:8" s="79" customFormat="1" ht="22.05" customHeight="1" x14ac:dyDescent="0.25">
      <c r="A41" s="384"/>
      <c r="B41" s="389"/>
      <c r="C41" s="390"/>
      <c r="D41" s="390"/>
      <c r="E41" s="391"/>
      <c r="F41" s="396"/>
      <c r="G41" s="179"/>
      <c r="H41" s="179"/>
    </row>
    <row r="42" spans="1:8" s="79" customFormat="1" ht="22.05" customHeight="1" x14ac:dyDescent="0.25">
      <c r="A42" s="384"/>
      <c r="B42" s="389"/>
      <c r="C42" s="390"/>
      <c r="D42" s="390"/>
      <c r="E42" s="391"/>
      <c r="F42" s="396"/>
      <c r="G42" s="179"/>
      <c r="H42" s="179"/>
    </row>
    <row r="43" spans="1:8" s="79" customFormat="1" ht="22.05" customHeight="1" thickBot="1" x14ac:dyDescent="0.3">
      <c r="A43" s="385"/>
      <c r="B43" s="392"/>
      <c r="C43" s="393"/>
      <c r="D43" s="393"/>
      <c r="E43" s="394"/>
      <c r="F43" s="397"/>
      <c r="G43" s="180"/>
      <c r="H43" s="180"/>
    </row>
    <row r="44" spans="1:8" s="79" customFormat="1" ht="22.05" customHeight="1" x14ac:dyDescent="0.25">
      <c r="A44" s="383" t="s">
        <v>471</v>
      </c>
      <c r="B44" s="386"/>
      <c r="C44" s="387"/>
      <c r="D44" s="387"/>
      <c r="E44" s="388"/>
      <c r="F44" s="395"/>
      <c r="G44" s="178"/>
      <c r="H44" s="178"/>
    </row>
    <row r="45" spans="1:8" s="79" customFormat="1" ht="22.05" customHeight="1" x14ac:dyDescent="0.25">
      <c r="A45" s="384"/>
      <c r="B45" s="389"/>
      <c r="C45" s="390"/>
      <c r="D45" s="390"/>
      <c r="E45" s="391"/>
      <c r="F45" s="396"/>
      <c r="G45" s="179"/>
      <c r="H45" s="179"/>
    </row>
    <row r="46" spans="1:8" s="79" customFormat="1" ht="22.05" customHeight="1" x14ac:dyDescent="0.25">
      <c r="A46" s="384"/>
      <c r="B46" s="389"/>
      <c r="C46" s="390"/>
      <c r="D46" s="390"/>
      <c r="E46" s="391"/>
      <c r="F46" s="396"/>
      <c r="G46" s="179"/>
      <c r="H46" s="179"/>
    </row>
    <row r="47" spans="1:8" s="79" customFormat="1" ht="22.05" customHeight="1" thickBot="1" x14ac:dyDescent="0.3">
      <c r="A47" s="385"/>
      <c r="B47" s="392"/>
      <c r="C47" s="393"/>
      <c r="D47" s="393"/>
      <c r="E47" s="394"/>
      <c r="F47" s="397"/>
      <c r="G47" s="180"/>
      <c r="H47" s="180"/>
    </row>
    <row r="48" spans="1:8" s="79" customFormat="1" ht="22.05" customHeight="1" x14ac:dyDescent="0.25">
      <c r="A48" s="383" t="s">
        <v>472</v>
      </c>
      <c r="B48" s="386"/>
      <c r="C48" s="387"/>
      <c r="D48" s="387"/>
      <c r="E48" s="388"/>
      <c r="F48" s="395"/>
      <c r="G48" s="178"/>
      <c r="H48" s="178"/>
    </row>
    <row r="49" spans="1:8" s="79" customFormat="1" ht="22.05" customHeight="1" x14ac:dyDescent="0.25">
      <c r="A49" s="384"/>
      <c r="B49" s="389"/>
      <c r="C49" s="390"/>
      <c r="D49" s="390"/>
      <c r="E49" s="391"/>
      <c r="F49" s="396"/>
      <c r="G49" s="179"/>
      <c r="H49" s="179"/>
    </row>
    <row r="50" spans="1:8" s="79" customFormat="1" ht="22.05" customHeight="1" x14ac:dyDescent="0.25">
      <c r="A50" s="384"/>
      <c r="B50" s="389"/>
      <c r="C50" s="390"/>
      <c r="D50" s="390"/>
      <c r="E50" s="391"/>
      <c r="F50" s="396"/>
      <c r="G50" s="179"/>
      <c r="H50" s="179"/>
    </row>
    <row r="51" spans="1:8" s="79" customFormat="1" ht="22.05" customHeight="1" thickBot="1" x14ac:dyDescent="0.3">
      <c r="A51" s="385"/>
      <c r="B51" s="392"/>
      <c r="C51" s="393"/>
      <c r="D51" s="393"/>
      <c r="E51" s="394"/>
      <c r="F51" s="397"/>
      <c r="G51" s="180"/>
      <c r="H51" s="180"/>
    </row>
    <row r="52" spans="1:8" s="29" customFormat="1" ht="3" customHeight="1" x14ac:dyDescent="0.25"/>
    <row r="53" spans="1:8" s="29" customFormat="1" ht="13.05" customHeight="1" x14ac:dyDescent="0.25">
      <c r="A53" s="399" t="s">
        <v>384</v>
      </c>
      <c r="B53" s="399"/>
      <c r="C53" s="399"/>
      <c r="D53" s="399"/>
      <c r="E53" s="399"/>
      <c r="F53" s="399"/>
      <c r="G53" s="399"/>
      <c r="H53" s="399"/>
    </row>
    <row r="54" spans="1:8" s="29" customFormat="1" ht="15" x14ac:dyDescent="0.25"/>
    <row r="55" spans="1:8" s="29" customFormat="1" ht="15" x14ac:dyDescent="0.25"/>
    <row r="56" spans="1:8" s="29" customFormat="1" ht="15" x14ac:dyDescent="0.25"/>
    <row r="57" spans="1:8" s="29" customFormat="1" ht="15" x14ac:dyDescent="0.25"/>
    <row r="58" spans="1:8" s="29" customFormat="1" ht="15" x14ac:dyDescent="0.25"/>
    <row r="59" spans="1:8" s="29" customFormat="1" ht="15" x14ac:dyDescent="0.25"/>
    <row r="60" spans="1:8" s="29" customFormat="1" ht="15" x14ac:dyDescent="0.25"/>
    <row r="61" spans="1:8" s="29" customFormat="1" ht="15" x14ac:dyDescent="0.25"/>
    <row r="62" spans="1:8" s="29" customFormat="1" ht="15" x14ac:dyDescent="0.25"/>
    <row r="63" spans="1:8" s="29" customFormat="1" ht="15" x14ac:dyDescent="0.25"/>
    <row r="64" spans="1:8" s="29" customFormat="1" ht="15" x14ac:dyDescent="0.25"/>
    <row r="65" s="29" customFormat="1" ht="15" x14ac:dyDescent="0.25"/>
    <row r="66" s="29" customFormat="1" ht="15" x14ac:dyDescent="0.25"/>
    <row r="67" s="29" customFormat="1" ht="15" x14ac:dyDescent="0.25"/>
    <row r="68" s="29" customFormat="1" ht="15" x14ac:dyDescent="0.25"/>
    <row r="69" s="29" customFormat="1" ht="15" x14ac:dyDescent="0.25"/>
    <row r="70" s="29" customFormat="1" ht="15" x14ac:dyDescent="0.25"/>
    <row r="71" s="29" customFormat="1" ht="15" x14ac:dyDescent="0.25"/>
    <row r="72" s="29" customFormat="1" ht="15" x14ac:dyDescent="0.25"/>
    <row r="73" s="29" customFormat="1" ht="15" x14ac:dyDescent="0.25"/>
    <row r="74" s="29" customFormat="1" ht="15" x14ac:dyDescent="0.25"/>
    <row r="75" s="29" customFormat="1" ht="15" x14ac:dyDescent="0.25"/>
    <row r="76" s="29" customFormat="1" ht="15" x14ac:dyDescent="0.25"/>
    <row r="77" s="29" customFormat="1" ht="15" x14ac:dyDescent="0.25"/>
    <row r="78" s="29" customFormat="1" ht="15" x14ac:dyDescent="0.25"/>
    <row r="79" s="29" customFormat="1" ht="15" x14ac:dyDescent="0.25"/>
    <row r="80" s="29" customFormat="1" ht="15" x14ac:dyDescent="0.25"/>
    <row r="81" s="29" customFormat="1" ht="15" x14ac:dyDescent="0.25"/>
    <row r="82" s="29" customFormat="1" ht="15" x14ac:dyDescent="0.25"/>
    <row r="83" s="29" customFormat="1" ht="15" x14ac:dyDescent="0.25"/>
    <row r="84" s="29" customFormat="1" ht="15" x14ac:dyDescent="0.25"/>
    <row r="85" s="29" customFormat="1" ht="15" x14ac:dyDescent="0.25"/>
    <row r="86" s="29" customFormat="1" ht="15" x14ac:dyDescent="0.25"/>
    <row r="87" s="29" customFormat="1" ht="15" x14ac:dyDescent="0.25"/>
    <row r="88" s="29" customFormat="1" ht="15" x14ac:dyDescent="0.25"/>
    <row r="89" s="29" customFormat="1" ht="15" x14ac:dyDescent="0.25"/>
    <row r="90" s="29" customFormat="1" ht="15" x14ac:dyDescent="0.25"/>
    <row r="91" s="29" customFormat="1" ht="15" x14ac:dyDescent="0.25"/>
    <row r="92" s="29" customFormat="1" ht="15" x14ac:dyDescent="0.25"/>
    <row r="93" s="29" customFormat="1" ht="15" x14ac:dyDescent="0.25"/>
    <row r="94" s="29" customFormat="1" ht="15" x14ac:dyDescent="0.25"/>
    <row r="95" s="29" customFormat="1" ht="15" x14ac:dyDescent="0.25"/>
    <row r="96" s="29" customFormat="1" ht="15" x14ac:dyDescent="0.25"/>
    <row r="97" s="29" customFormat="1" ht="15" x14ac:dyDescent="0.25"/>
    <row r="98" s="29" customFormat="1" ht="15" x14ac:dyDescent="0.25"/>
    <row r="99" s="29" customFormat="1" ht="15" x14ac:dyDescent="0.25"/>
    <row r="100" s="29" customFormat="1" ht="15" x14ac:dyDescent="0.25"/>
    <row r="101" s="29" customFormat="1" ht="15" x14ac:dyDescent="0.25"/>
    <row r="102" s="29" customFormat="1" ht="15" x14ac:dyDescent="0.25"/>
    <row r="103" s="29" customFormat="1" ht="15" x14ac:dyDescent="0.25"/>
    <row r="104" s="29" customFormat="1" ht="15" x14ac:dyDescent="0.25"/>
    <row r="105" s="29" customFormat="1" ht="15" x14ac:dyDescent="0.25"/>
    <row r="106" s="29" customFormat="1" ht="15" x14ac:dyDescent="0.25"/>
    <row r="107" s="29" customFormat="1" ht="15" x14ac:dyDescent="0.25"/>
    <row r="108" s="29" customFormat="1" ht="15" x14ac:dyDescent="0.25"/>
  </sheetData>
  <sheetProtection password="89C2" sheet="1" objects="1" scenarios="1" formatCells="0" selectLockedCells="1"/>
  <mergeCells count="35">
    <mergeCell ref="A53:H53"/>
    <mergeCell ref="A11:H11"/>
    <mergeCell ref="E14:H14"/>
    <mergeCell ref="E16:H16"/>
    <mergeCell ref="A28:A31"/>
    <mergeCell ref="B28:E31"/>
    <mergeCell ref="F28:F31"/>
    <mergeCell ref="A32:A35"/>
    <mergeCell ref="B32:E35"/>
    <mergeCell ref="F32:F35"/>
    <mergeCell ref="B19:E19"/>
    <mergeCell ref="A20:A23"/>
    <mergeCell ref="B20:E23"/>
    <mergeCell ref="F20:F23"/>
    <mergeCell ref="A24:A27"/>
    <mergeCell ref="B24:E27"/>
    <mergeCell ref="F24:F27"/>
    <mergeCell ref="G1:H1"/>
    <mergeCell ref="G2:H2"/>
    <mergeCell ref="G3:H3"/>
    <mergeCell ref="G4:H4"/>
    <mergeCell ref="A7:H7"/>
    <mergeCell ref="A8:H8"/>
    <mergeCell ref="A36:A39"/>
    <mergeCell ref="B36:E39"/>
    <mergeCell ref="F36:F39"/>
    <mergeCell ref="A40:A43"/>
    <mergeCell ref="B40:E43"/>
    <mergeCell ref="F40:F43"/>
    <mergeCell ref="A44:A47"/>
    <mergeCell ref="B44:E47"/>
    <mergeCell ref="F44:F47"/>
    <mergeCell ref="A48:A51"/>
    <mergeCell ref="B48:E51"/>
    <mergeCell ref="F48:F51"/>
  </mergeCells>
  <printOptions horizontalCentered="1"/>
  <pageMargins left="0.25" right="0.25" top="0.5" bottom="0.25" header="0" footer="0"/>
  <pageSetup scale="90" orientation="portrait" r:id="rId1"/>
  <headerFooter alignWithMargins="0">
    <oddHeader>&amp;L&amp;"Arial,Bold"&amp;11BOG, California Community Colleges
Chancellor's Office (CCCCO)</oddHeader>
    <oddFooter>&amp;LCCCCO Forms Package with Sector&amp;R04-2014</oddFooter>
  </headerFooter>
  <rowBreaks count="1" manualBreakCount="1">
    <brk id="35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'Leading Indicators'!$A$2:$A$8</xm:f>
          </x14:formula1>
          <xm:sqref>C14:D15</xm:sqref>
        </x14:dataValidation>
        <x14:dataValidation type="list" allowBlank="1" showInputMessage="1" showErrorMessage="1">
          <x14:formula1>
            <xm:f>'Momentum Points'!$B$2:$B$36</xm:f>
          </x14:formula1>
          <xm:sqref>C16:D17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H108"/>
  <sheetViews>
    <sheetView zoomScale="87" zoomScaleNormal="87" workbookViewId="0">
      <selection activeCell="D11" sqref="D11:I11"/>
    </sheetView>
  </sheetViews>
  <sheetFormatPr defaultRowHeight="10.199999999999999" x14ac:dyDescent="0.2"/>
  <cols>
    <col min="1" max="1" width="7" style="7" customWidth="1"/>
    <col min="2" max="2" width="18.7109375" style="7" customWidth="1"/>
    <col min="3" max="3" width="10.7109375" style="7" customWidth="1"/>
    <col min="4" max="4" width="2.7109375" style="7" customWidth="1"/>
    <col min="5" max="5" width="44.7109375" style="7" customWidth="1"/>
    <col min="6" max="6" width="74.7109375" style="7" customWidth="1"/>
    <col min="7" max="7" width="25.7109375" style="7" customWidth="1"/>
    <col min="8" max="8" width="28.7109375" style="7" customWidth="1"/>
    <col min="9" max="9" width="17.42578125" style="7" customWidth="1"/>
    <col min="10" max="10" width="27.85546875" style="7" customWidth="1"/>
    <col min="11" max="16384" width="9.140625" style="7"/>
  </cols>
  <sheetData>
    <row r="1" spans="1:8" ht="25.05" customHeight="1" x14ac:dyDescent="0.2">
      <c r="A1" s="19"/>
      <c r="B1" s="19"/>
      <c r="C1" s="19"/>
      <c r="D1" s="19"/>
      <c r="E1" s="19"/>
      <c r="F1" s="169" t="s">
        <v>414</v>
      </c>
      <c r="G1" s="311" t="str">
        <f>'Contact Page'!D1</f>
        <v>Please Select Project on 'Do First' Tab</v>
      </c>
      <c r="H1" s="311"/>
    </row>
    <row r="2" spans="1:8" ht="25.05" customHeight="1" x14ac:dyDescent="0.2">
      <c r="A2" s="19"/>
      <c r="B2" s="19"/>
      <c r="C2" s="19"/>
      <c r="D2" s="19"/>
      <c r="E2" s="19"/>
      <c r="F2" s="169" t="s">
        <v>421</v>
      </c>
      <c r="G2" s="311" t="str">
        <f>'Contact Page'!D2</f>
        <v>Please Select Sector on 'Do First' Tab</v>
      </c>
      <c r="H2" s="311"/>
    </row>
    <row r="3" spans="1:8" ht="25.05" customHeight="1" x14ac:dyDescent="0.2">
      <c r="A3" s="20"/>
      <c r="B3" s="20"/>
      <c r="C3" s="20"/>
      <c r="D3" s="20"/>
      <c r="E3" s="20"/>
      <c r="F3" s="222" t="s">
        <v>10</v>
      </c>
      <c r="G3" s="326" t="str">
        <f>'Budget Summary'!D3</f>
        <v>Please Select District on 'Do First' Tab</v>
      </c>
      <c r="H3" s="326"/>
    </row>
    <row r="4" spans="1:8" ht="25.05" customHeight="1" x14ac:dyDescent="0.2">
      <c r="A4" s="20"/>
      <c r="B4" s="20"/>
      <c r="C4" s="20"/>
      <c r="D4" s="20"/>
      <c r="E4" s="20"/>
      <c r="F4" s="222" t="s">
        <v>11</v>
      </c>
      <c r="G4" s="326" t="str">
        <f>'Budget Summary'!D4</f>
        <v>ERROR-College is not within District selected</v>
      </c>
      <c r="H4" s="326"/>
    </row>
    <row r="5" spans="1:8" ht="19.95" customHeight="1" x14ac:dyDescent="0.25">
      <c r="A5" s="20"/>
      <c r="B5" s="20"/>
      <c r="C5" s="20"/>
      <c r="D5" s="20"/>
      <c r="E5" s="20"/>
      <c r="F5" s="222" t="s">
        <v>255</v>
      </c>
      <c r="G5" s="201" t="str">
        <f>'Budget Summary'!D5</f>
        <v>ERROR</v>
      </c>
      <c r="H5" s="12"/>
    </row>
    <row r="6" spans="1:8" ht="7.95" customHeight="1" x14ac:dyDescent="0.2">
      <c r="A6" s="4"/>
      <c r="B6" s="4"/>
      <c r="C6" s="4"/>
      <c r="D6" s="4"/>
      <c r="E6" s="4"/>
      <c r="F6" s="4"/>
      <c r="G6" s="4"/>
      <c r="H6" s="4"/>
    </row>
    <row r="7" spans="1:8" ht="21" x14ac:dyDescent="0.4">
      <c r="A7" s="304" t="s">
        <v>382</v>
      </c>
      <c r="B7" s="304"/>
      <c r="C7" s="304"/>
      <c r="D7" s="304"/>
      <c r="E7" s="304"/>
      <c r="F7" s="304"/>
      <c r="G7" s="304"/>
      <c r="H7" s="304"/>
    </row>
    <row r="8" spans="1:8" ht="17.399999999999999" x14ac:dyDescent="0.3">
      <c r="A8" s="398" t="s">
        <v>461</v>
      </c>
      <c r="B8" s="398"/>
      <c r="C8" s="398"/>
      <c r="D8" s="398"/>
      <c r="E8" s="398"/>
      <c r="F8" s="398"/>
      <c r="G8" s="398"/>
      <c r="H8" s="398"/>
    </row>
    <row r="9" spans="1:8" ht="7.95" customHeight="1" thickBot="1" x14ac:dyDescent="0.25">
      <c r="A9" s="4"/>
      <c r="B9" s="4"/>
      <c r="C9" s="4"/>
      <c r="D9" s="4"/>
      <c r="E9" s="4"/>
      <c r="F9" s="4"/>
      <c r="G9" s="4"/>
      <c r="H9" s="4"/>
    </row>
    <row r="10" spans="1:8" ht="18" customHeight="1" x14ac:dyDescent="0.3">
      <c r="A10" s="227" t="s">
        <v>455</v>
      </c>
      <c r="B10" s="240"/>
      <c r="C10" s="256">
        <v>2</v>
      </c>
      <c r="D10" s="228"/>
      <c r="E10" s="228"/>
      <c r="F10" s="228"/>
      <c r="G10" s="228"/>
      <c r="H10" s="229"/>
    </row>
    <row r="11" spans="1:8" s="29" customFormat="1" ht="40.049999999999997" customHeight="1" thickBot="1" x14ac:dyDescent="0.3">
      <c r="A11" s="400" t="str">
        <f>IF('Do First'!D26="","",'Do First'!D26)</f>
        <v/>
      </c>
      <c r="B11" s="401"/>
      <c r="C11" s="401"/>
      <c r="D11" s="401"/>
      <c r="E11" s="401"/>
      <c r="F11" s="401"/>
      <c r="G11" s="401"/>
      <c r="H11" s="402"/>
    </row>
    <row r="12" spans="1:8" ht="7.95" customHeight="1" thickBot="1" x14ac:dyDescent="0.25">
      <c r="A12" s="4"/>
      <c r="B12" s="4"/>
      <c r="C12" s="4"/>
      <c r="D12" s="4"/>
      <c r="E12" s="4"/>
      <c r="F12" s="4"/>
      <c r="G12" s="4"/>
      <c r="H12" s="4"/>
    </row>
    <row r="13" spans="1:8" s="133" customFormat="1" ht="18" customHeight="1" x14ac:dyDescent="0.2">
      <c r="A13" s="223" t="s">
        <v>383</v>
      </c>
      <c r="B13" s="175"/>
      <c r="C13" s="230"/>
      <c r="D13" s="230"/>
      <c r="E13" s="176"/>
      <c r="F13" s="176"/>
      <c r="G13" s="172"/>
      <c r="H13" s="189"/>
    </row>
    <row r="14" spans="1:8" s="133" customFormat="1" ht="28.05" customHeight="1" x14ac:dyDescent="0.2">
      <c r="A14" s="233"/>
      <c r="B14" s="231" t="s">
        <v>456</v>
      </c>
      <c r="C14" s="246"/>
      <c r="D14" s="232"/>
      <c r="E14" s="403" t="str">
        <f>IF(C14="","",VLOOKUP(C14,'Leading Indicators'!A2:B8,2,0))</f>
        <v/>
      </c>
      <c r="F14" s="403"/>
      <c r="G14" s="403"/>
      <c r="H14" s="404"/>
    </row>
    <row r="15" spans="1:8" s="239" customFormat="1" ht="4.05" customHeight="1" x14ac:dyDescent="0.2">
      <c r="A15" s="234"/>
      <c r="B15" s="235"/>
      <c r="C15" s="236"/>
      <c r="D15" s="236"/>
      <c r="E15" s="237"/>
      <c r="F15" s="237"/>
      <c r="G15" s="237"/>
      <c r="H15" s="238"/>
    </row>
    <row r="16" spans="1:8" s="133" customFormat="1" ht="28.05" customHeight="1" x14ac:dyDescent="0.2">
      <c r="A16" s="233"/>
      <c r="B16" s="231" t="s">
        <v>457</v>
      </c>
      <c r="C16" s="246"/>
      <c r="D16" s="232"/>
      <c r="E16" s="403" t="str">
        <f>IF(C16="","",VLOOKUP(C16,'Momentum Points'!B2:C36,2,0))</f>
        <v/>
      </c>
      <c r="F16" s="403"/>
      <c r="G16" s="403"/>
      <c r="H16" s="404"/>
    </row>
    <row r="17" spans="1:8" s="239" customFormat="1" ht="4.05" customHeight="1" thickBot="1" x14ac:dyDescent="0.25">
      <c r="A17" s="241"/>
      <c r="B17" s="242"/>
      <c r="C17" s="243"/>
      <c r="D17" s="243"/>
      <c r="E17" s="244"/>
      <c r="F17" s="244"/>
      <c r="G17" s="244"/>
      <c r="H17" s="245"/>
    </row>
    <row r="18" spans="1:8" ht="7.95" customHeight="1" thickBot="1" x14ac:dyDescent="0.25">
      <c r="A18" s="4"/>
      <c r="B18" s="4"/>
      <c r="C18" s="4"/>
      <c r="D18" s="4"/>
      <c r="E18" s="4"/>
      <c r="F18" s="4"/>
      <c r="G18" s="4"/>
      <c r="H18" s="4"/>
    </row>
    <row r="19" spans="1:8" s="79" customFormat="1" ht="37.200000000000003" customHeight="1" thickBot="1" x14ac:dyDescent="0.3">
      <c r="A19" s="107" t="s">
        <v>289</v>
      </c>
      <c r="B19" s="405" t="s">
        <v>241</v>
      </c>
      <c r="C19" s="406"/>
      <c r="D19" s="406"/>
      <c r="E19" s="407"/>
      <c r="F19" s="107" t="s">
        <v>244</v>
      </c>
      <c r="G19" s="224" t="s">
        <v>242</v>
      </c>
      <c r="H19" s="108" t="s">
        <v>243</v>
      </c>
    </row>
    <row r="20" spans="1:8" s="79" customFormat="1" ht="22.05" customHeight="1" x14ac:dyDescent="0.25">
      <c r="A20" s="383" t="s">
        <v>473</v>
      </c>
      <c r="B20" s="386"/>
      <c r="C20" s="387"/>
      <c r="D20" s="387"/>
      <c r="E20" s="388"/>
      <c r="F20" s="395"/>
      <c r="G20" s="178"/>
      <c r="H20" s="178"/>
    </row>
    <row r="21" spans="1:8" s="79" customFormat="1" ht="22.05" customHeight="1" x14ac:dyDescent="0.25">
      <c r="A21" s="384"/>
      <c r="B21" s="389"/>
      <c r="C21" s="390"/>
      <c r="D21" s="390"/>
      <c r="E21" s="391"/>
      <c r="F21" s="396"/>
      <c r="G21" s="179"/>
      <c r="H21" s="179"/>
    </row>
    <row r="22" spans="1:8" s="79" customFormat="1" ht="22.05" customHeight="1" x14ac:dyDescent="0.25">
      <c r="A22" s="384"/>
      <c r="B22" s="389"/>
      <c r="C22" s="390"/>
      <c r="D22" s="390"/>
      <c r="E22" s="391"/>
      <c r="F22" s="396"/>
      <c r="G22" s="179"/>
      <c r="H22" s="179"/>
    </row>
    <row r="23" spans="1:8" s="79" customFormat="1" ht="22.05" customHeight="1" thickBot="1" x14ac:dyDescent="0.3">
      <c r="A23" s="385"/>
      <c r="B23" s="392"/>
      <c r="C23" s="393"/>
      <c r="D23" s="393"/>
      <c r="E23" s="394"/>
      <c r="F23" s="397"/>
      <c r="G23" s="180"/>
      <c r="H23" s="180"/>
    </row>
    <row r="24" spans="1:8" s="79" customFormat="1" ht="22.05" customHeight="1" x14ac:dyDescent="0.25">
      <c r="A24" s="383" t="s">
        <v>474</v>
      </c>
      <c r="B24" s="386"/>
      <c r="C24" s="387"/>
      <c r="D24" s="387"/>
      <c r="E24" s="388"/>
      <c r="F24" s="395"/>
      <c r="G24" s="178"/>
      <c r="H24" s="178"/>
    </row>
    <row r="25" spans="1:8" s="79" customFormat="1" ht="22.05" customHeight="1" x14ac:dyDescent="0.25">
      <c r="A25" s="384"/>
      <c r="B25" s="389"/>
      <c r="C25" s="390"/>
      <c r="D25" s="390"/>
      <c r="E25" s="391"/>
      <c r="F25" s="396"/>
      <c r="G25" s="179"/>
      <c r="H25" s="179"/>
    </row>
    <row r="26" spans="1:8" s="79" customFormat="1" ht="22.05" customHeight="1" x14ac:dyDescent="0.25">
      <c r="A26" s="384"/>
      <c r="B26" s="389"/>
      <c r="C26" s="390"/>
      <c r="D26" s="390"/>
      <c r="E26" s="391"/>
      <c r="F26" s="396"/>
      <c r="G26" s="179"/>
      <c r="H26" s="179"/>
    </row>
    <row r="27" spans="1:8" s="79" customFormat="1" ht="22.05" customHeight="1" thickBot="1" x14ac:dyDescent="0.3">
      <c r="A27" s="385"/>
      <c r="B27" s="392"/>
      <c r="C27" s="393"/>
      <c r="D27" s="393"/>
      <c r="E27" s="394"/>
      <c r="F27" s="397"/>
      <c r="G27" s="180"/>
      <c r="H27" s="180"/>
    </row>
    <row r="28" spans="1:8" s="79" customFormat="1" ht="22.05" customHeight="1" x14ac:dyDescent="0.25">
      <c r="A28" s="383" t="s">
        <v>475</v>
      </c>
      <c r="B28" s="386"/>
      <c r="C28" s="387"/>
      <c r="D28" s="387"/>
      <c r="E28" s="388"/>
      <c r="F28" s="395"/>
      <c r="G28" s="178"/>
      <c r="H28" s="178"/>
    </row>
    <row r="29" spans="1:8" s="79" customFormat="1" ht="22.05" customHeight="1" x14ac:dyDescent="0.25">
      <c r="A29" s="384"/>
      <c r="B29" s="389"/>
      <c r="C29" s="390"/>
      <c r="D29" s="390"/>
      <c r="E29" s="391"/>
      <c r="F29" s="396"/>
      <c r="G29" s="179"/>
      <c r="H29" s="179"/>
    </row>
    <row r="30" spans="1:8" s="79" customFormat="1" ht="22.05" customHeight="1" x14ac:dyDescent="0.25">
      <c r="A30" s="384"/>
      <c r="B30" s="389"/>
      <c r="C30" s="390"/>
      <c r="D30" s="390"/>
      <c r="E30" s="391"/>
      <c r="F30" s="396"/>
      <c r="G30" s="179"/>
      <c r="H30" s="179"/>
    </row>
    <row r="31" spans="1:8" s="79" customFormat="1" ht="22.05" customHeight="1" thickBot="1" x14ac:dyDescent="0.3">
      <c r="A31" s="385"/>
      <c r="B31" s="392"/>
      <c r="C31" s="393"/>
      <c r="D31" s="393"/>
      <c r="E31" s="394"/>
      <c r="F31" s="397"/>
      <c r="G31" s="180"/>
      <c r="H31" s="180"/>
    </row>
    <row r="32" spans="1:8" s="79" customFormat="1" ht="22.05" customHeight="1" x14ac:dyDescent="0.25">
      <c r="A32" s="383" t="s">
        <v>476</v>
      </c>
      <c r="B32" s="386"/>
      <c r="C32" s="387"/>
      <c r="D32" s="387"/>
      <c r="E32" s="388"/>
      <c r="F32" s="395"/>
      <c r="G32" s="178"/>
      <c r="H32" s="178"/>
    </row>
    <row r="33" spans="1:8" s="79" customFormat="1" ht="22.05" customHeight="1" x14ac:dyDescent="0.25">
      <c r="A33" s="384"/>
      <c r="B33" s="389"/>
      <c r="C33" s="390"/>
      <c r="D33" s="390"/>
      <c r="E33" s="391"/>
      <c r="F33" s="396"/>
      <c r="G33" s="179"/>
      <c r="H33" s="179"/>
    </row>
    <row r="34" spans="1:8" s="79" customFormat="1" ht="22.05" customHeight="1" x14ac:dyDescent="0.25">
      <c r="A34" s="384"/>
      <c r="B34" s="389"/>
      <c r="C34" s="390"/>
      <c r="D34" s="390"/>
      <c r="E34" s="391"/>
      <c r="F34" s="396"/>
      <c r="G34" s="179"/>
      <c r="H34" s="179"/>
    </row>
    <row r="35" spans="1:8" s="79" customFormat="1" ht="22.05" customHeight="1" thickBot="1" x14ac:dyDescent="0.3">
      <c r="A35" s="385"/>
      <c r="B35" s="392"/>
      <c r="C35" s="393"/>
      <c r="D35" s="393"/>
      <c r="E35" s="394"/>
      <c r="F35" s="397"/>
      <c r="G35" s="180"/>
      <c r="H35" s="180"/>
    </row>
    <row r="36" spans="1:8" s="79" customFormat="1" ht="22.05" customHeight="1" x14ac:dyDescent="0.25">
      <c r="A36" s="383" t="s">
        <v>477</v>
      </c>
      <c r="B36" s="386"/>
      <c r="C36" s="387"/>
      <c r="D36" s="387"/>
      <c r="E36" s="388"/>
      <c r="F36" s="395"/>
      <c r="G36" s="178"/>
      <c r="H36" s="178"/>
    </row>
    <row r="37" spans="1:8" s="79" customFormat="1" ht="22.05" customHeight="1" x14ac:dyDescent="0.25">
      <c r="A37" s="384"/>
      <c r="B37" s="389"/>
      <c r="C37" s="390"/>
      <c r="D37" s="390"/>
      <c r="E37" s="391"/>
      <c r="F37" s="396"/>
      <c r="G37" s="179"/>
      <c r="H37" s="179"/>
    </row>
    <row r="38" spans="1:8" s="79" customFormat="1" ht="22.05" customHeight="1" x14ac:dyDescent="0.25">
      <c r="A38" s="384"/>
      <c r="B38" s="389"/>
      <c r="C38" s="390"/>
      <c r="D38" s="390"/>
      <c r="E38" s="391"/>
      <c r="F38" s="396"/>
      <c r="G38" s="179"/>
      <c r="H38" s="179"/>
    </row>
    <row r="39" spans="1:8" s="79" customFormat="1" ht="22.05" customHeight="1" thickBot="1" x14ac:dyDescent="0.3">
      <c r="A39" s="385"/>
      <c r="B39" s="392"/>
      <c r="C39" s="393"/>
      <c r="D39" s="393"/>
      <c r="E39" s="394"/>
      <c r="F39" s="397"/>
      <c r="G39" s="180"/>
      <c r="H39" s="180"/>
    </row>
    <row r="40" spans="1:8" s="79" customFormat="1" ht="22.05" customHeight="1" x14ac:dyDescent="0.25">
      <c r="A40" s="383" t="s">
        <v>478</v>
      </c>
      <c r="B40" s="386"/>
      <c r="C40" s="387"/>
      <c r="D40" s="387"/>
      <c r="E40" s="388"/>
      <c r="F40" s="395"/>
      <c r="G40" s="178"/>
      <c r="H40" s="178"/>
    </row>
    <row r="41" spans="1:8" s="79" customFormat="1" ht="22.05" customHeight="1" x14ac:dyDescent="0.25">
      <c r="A41" s="384"/>
      <c r="B41" s="389"/>
      <c r="C41" s="390"/>
      <c r="D41" s="390"/>
      <c r="E41" s="391"/>
      <c r="F41" s="396"/>
      <c r="G41" s="179"/>
      <c r="H41" s="179"/>
    </row>
    <row r="42" spans="1:8" s="79" customFormat="1" ht="22.05" customHeight="1" x14ac:dyDescent="0.25">
      <c r="A42" s="384"/>
      <c r="B42" s="389"/>
      <c r="C42" s="390"/>
      <c r="D42" s="390"/>
      <c r="E42" s="391"/>
      <c r="F42" s="396"/>
      <c r="G42" s="179"/>
      <c r="H42" s="179"/>
    </row>
    <row r="43" spans="1:8" s="79" customFormat="1" ht="22.05" customHeight="1" thickBot="1" x14ac:dyDescent="0.3">
      <c r="A43" s="385"/>
      <c r="B43" s="392"/>
      <c r="C43" s="393"/>
      <c r="D43" s="393"/>
      <c r="E43" s="394"/>
      <c r="F43" s="397"/>
      <c r="G43" s="180"/>
      <c r="H43" s="180"/>
    </row>
    <row r="44" spans="1:8" s="79" customFormat="1" ht="22.05" customHeight="1" x14ac:dyDescent="0.25">
      <c r="A44" s="383" t="s">
        <v>479</v>
      </c>
      <c r="B44" s="386"/>
      <c r="C44" s="387"/>
      <c r="D44" s="387"/>
      <c r="E44" s="388"/>
      <c r="F44" s="395"/>
      <c r="G44" s="178"/>
      <c r="H44" s="178"/>
    </row>
    <row r="45" spans="1:8" s="79" customFormat="1" ht="22.05" customHeight="1" x14ac:dyDescent="0.25">
      <c r="A45" s="384"/>
      <c r="B45" s="389"/>
      <c r="C45" s="390"/>
      <c r="D45" s="390"/>
      <c r="E45" s="391"/>
      <c r="F45" s="396"/>
      <c r="G45" s="179"/>
      <c r="H45" s="179"/>
    </row>
    <row r="46" spans="1:8" s="79" customFormat="1" ht="22.05" customHeight="1" x14ac:dyDescent="0.25">
      <c r="A46" s="384"/>
      <c r="B46" s="389"/>
      <c r="C46" s="390"/>
      <c r="D46" s="390"/>
      <c r="E46" s="391"/>
      <c r="F46" s="396"/>
      <c r="G46" s="179"/>
      <c r="H46" s="179"/>
    </row>
    <row r="47" spans="1:8" s="79" customFormat="1" ht="22.05" customHeight="1" thickBot="1" x14ac:dyDescent="0.3">
      <c r="A47" s="385"/>
      <c r="B47" s="392"/>
      <c r="C47" s="393"/>
      <c r="D47" s="393"/>
      <c r="E47" s="394"/>
      <c r="F47" s="397"/>
      <c r="G47" s="180"/>
      <c r="H47" s="180"/>
    </row>
    <row r="48" spans="1:8" s="79" customFormat="1" ht="22.05" customHeight="1" x14ac:dyDescent="0.25">
      <c r="A48" s="383" t="s">
        <v>480</v>
      </c>
      <c r="B48" s="386"/>
      <c r="C48" s="387"/>
      <c r="D48" s="387"/>
      <c r="E48" s="388"/>
      <c r="F48" s="395"/>
      <c r="G48" s="178"/>
      <c r="H48" s="178"/>
    </row>
    <row r="49" spans="1:8" s="79" customFormat="1" ht="22.05" customHeight="1" x14ac:dyDescent="0.25">
      <c r="A49" s="384"/>
      <c r="B49" s="389"/>
      <c r="C49" s="390"/>
      <c r="D49" s="390"/>
      <c r="E49" s="391"/>
      <c r="F49" s="396"/>
      <c r="G49" s="179"/>
      <c r="H49" s="179"/>
    </row>
    <row r="50" spans="1:8" s="79" customFormat="1" ht="22.05" customHeight="1" x14ac:dyDescent="0.25">
      <c r="A50" s="384"/>
      <c r="B50" s="389"/>
      <c r="C50" s="390"/>
      <c r="D50" s="390"/>
      <c r="E50" s="391"/>
      <c r="F50" s="396"/>
      <c r="G50" s="179"/>
      <c r="H50" s="179"/>
    </row>
    <row r="51" spans="1:8" s="79" customFormat="1" ht="22.05" customHeight="1" thickBot="1" x14ac:dyDescent="0.3">
      <c r="A51" s="385"/>
      <c r="B51" s="392"/>
      <c r="C51" s="393"/>
      <c r="D51" s="393"/>
      <c r="E51" s="394"/>
      <c r="F51" s="397"/>
      <c r="G51" s="180"/>
      <c r="H51" s="180"/>
    </row>
    <row r="52" spans="1:8" s="29" customFormat="1" ht="3" customHeight="1" x14ac:dyDescent="0.25"/>
    <row r="53" spans="1:8" s="29" customFormat="1" ht="13.05" customHeight="1" x14ac:dyDescent="0.25">
      <c r="A53" s="399" t="s">
        <v>384</v>
      </c>
      <c r="B53" s="399"/>
      <c r="C53" s="399"/>
      <c r="D53" s="399"/>
      <c r="E53" s="399"/>
      <c r="F53" s="399"/>
      <c r="G53" s="399"/>
      <c r="H53" s="399"/>
    </row>
    <row r="54" spans="1:8" s="29" customFormat="1" ht="15" x14ac:dyDescent="0.25"/>
    <row r="55" spans="1:8" s="29" customFormat="1" ht="15" x14ac:dyDescent="0.25"/>
    <row r="56" spans="1:8" s="29" customFormat="1" ht="15" x14ac:dyDescent="0.25"/>
    <row r="57" spans="1:8" s="29" customFormat="1" ht="15" x14ac:dyDescent="0.25"/>
    <row r="58" spans="1:8" s="29" customFormat="1" ht="15" x14ac:dyDescent="0.25"/>
    <row r="59" spans="1:8" s="29" customFormat="1" ht="15" x14ac:dyDescent="0.25"/>
    <row r="60" spans="1:8" s="29" customFormat="1" ht="15" x14ac:dyDescent="0.25"/>
    <row r="61" spans="1:8" s="29" customFormat="1" ht="15" x14ac:dyDescent="0.25"/>
    <row r="62" spans="1:8" s="29" customFormat="1" ht="15" x14ac:dyDescent="0.25"/>
    <row r="63" spans="1:8" s="29" customFormat="1" ht="15" x14ac:dyDescent="0.25"/>
    <row r="64" spans="1:8" s="29" customFormat="1" ht="15" x14ac:dyDescent="0.25"/>
    <row r="65" s="29" customFormat="1" ht="15" x14ac:dyDescent="0.25"/>
    <row r="66" s="29" customFormat="1" ht="15" x14ac:dyDescent="0.25"/>
    <row r="67" s="29" customFormat="1" ht="15" x14ac:dyDescent="0.25"/>
    <row r="68" s="29" customFormat="1" ht="15" x14ac:dyDescent="0.25"/>
    <row r="69" s="29" customFormat="1" ht="15" x14ac:dyDescent="0.25"/>
    <row r="70" s="29" customFormat="1" ht="15" x14ac:dyDescent="0.25"/>
    <row r="71" s="29" customFormat="1" ht="15" x14ac:dyDescent="0.25"/>
    <row r="72" s="29" customFormat="1" ht="15" x14ac:dyDescent="0.25"/>
    <row r="73" s="29" customFormat="1" ht="15" x14ac:dyDescent="0.25"/>
    <row r="74" s="29" customFormat="1" ht="15" x14ac:dyDescent="0.25"/>
    <row r="75" s="29" customFormat="1" ht="15" x14ac:dyDescent="0.25"/>
    <row r="76" s="29" customFormat="1" ht="15" x14ac:dyDescent="0.25"/>
    <row r="77" s="29" customFormat="1" ht="15" x14ac:dyDescent="0.25"/>
    <row r="78" s="29" customFormat="1" ht="15" x14ac:dyDescent="0.25"/>
    <row r="79" s="29" customFormat="1" ht="15" x14ac:dyDescent="0.25"/>
    <row r="80" s="29" customFormat="1" ht="15" x14ac:dyDescent="0.25"/>
    <row r="81" s="29" customFormat="1" ht="15" x14ac:dyDescent="0.25"/>
    <row r="82" s="29" customFormat="1" ht="15" x14ac:dyDescent="0.25"/>
    <row r="83" s="29" customFormat="1" ht="15" x14ac:dyDescent="0.25"/>
    <row r="84" s="29" customFormat="1" ht="15" x14ac:dyDescent="0.25"/>
    <row r="85" s="29" customFormat="1" ht="15" x14ac:dyDescent="0.25"/>
    <row r="86" s="29" customFormat="1" ht="15" x14ac:dyDescent="0.25"/>
    <row r="87" s="29" customFormat="1" ht="15" x14ac:dyDescent="0.25"/>
    <row r="88" s="29" customFormat="1" ht="15" x14ac:dyDescent="0.25"/>
    <row r="89" s="29" customFormat="1" ht="15" x14ac:dyDescent="0.25"/>
    <row r="90" s="29" customFormat="1" ht="15" x14ac:dyDescent="0.25"/>
    <row r="91" s="29" customFormat="1" ht="15" x14ac:dyDescent="0.25"/>
    <row r="92" s="29" customFormat="1" ht="15" x14ac:dyDescent="0.25"/>
    <row r="93" s="29" customFormat="1" ht="15" x14ac:dyDescent="0.25"/>
    <row r="94" s="29" customFormat="1" ht="15" x14ac:dyDescent="0.25"/>
    <row r="95" s="29" customFormat="1" ht="15" x14ac:dyDescent="0.25"/>
    <row r="96" s="29" customFormat="1" ht="15" x14ac:dyDescent="0.25"/>
    <row r="97" s="29" customFormat="1" ht="15" x14ac:dyDescent="0.25"/>
    <row r="98" s="29" customFormat="1" ht="15" x14ac:dyDescent="0.25"/>
    <row r="99" s="29" customFormat="1" ht="15" x14ac:dyDescent="0.25"/>
    <row r="100" s="29" customFormat="1" ht="15" x14ac:dyDescent="0.25"/>
    <row r="101" s="29" customFormat="1" ht="15" x14ac:dyDescent="0.25"/>
    <row r="102" s="29" customFormat="1" ht="15" x14ac:dyDescent="0.25"/>
    <row r="103" s="29" customFormat="1" ht="15" x14ac:dyDescent="0.25"/>
    <row r="104" s="29" customFormat="1" ht="15" x14ac:dyDescent="0.25"/>
    <row r="105" s="29" customFormat="1" ht="15" x14ac:dyDescent="0.25"/>
    <row r="106" s="29" customFormat="1" ht="15" x14ac:dyDescent="0.25"/>
    <row r="107" s="29" customFormat="1" ht="15" x14ac:dyDescent="0.25"/>
    <row r="108" s="29" customFormat="1" ht="15" x14ac:dyDescent="0.25"/>
  </sheetData>
  <sheetProtection password="89C2" sheet="1" objects="1" scenarios="1" formatCells="0" selectLockedCells="1"/>
  <mergeCells count="35">
    <mergeCell ref="A32:A35"/>
    <mergeCell ref="B32:E35"/>
    <mergeCell ref="F32:F35"/>
    <mergeCell ref="A53:H53"/>
    <mergeCell ref="A24:A27"/>
    <mergeCell ref="B24:E27"/>
    <mergeCell ref="F24:F27"/>
    <mergeCell ref="A28:A31"/>
    <mergeCell ref="B28:E31"/>
    <mergeCell ref="F28:F31"/>
    <mergeCell ref="A36:A39"/>
    <mergeCell ref="B36:E39"/>
    <mergeCell ref="F36:F39"/>
    <mergeCell ref="A40:A43"/>
    <mergeCell ref="B40:E43"/>
    <mergeCell ref="F40:F43"/>
    <mergeCell ref="A11:H11"/>
    <mergeCell ref="E14:H14"/>
    <mergeCell ref="E16:H16"/>
    <mergeCell ref="B19:E19"/>
    <mergeCell ref="A20:A23"/>
    <mergeCell ref="B20:E23"/>
    <mergeCell ref="F20:F23"/>
    <mergeCell ref="A8:H8"/>
    <mergeCell ref="G1:H1"/>
    <mergeCell ref="G2:H2"/>
    <mergeCell ref="G3:H3"/>
    <mergeCell ref="G4:H4"/>
    <mergeCell ref="A7:H7"/>
    <mergeCell ref="A44:A47"/>
    <mergeCell ref="B44:E47"/>
    <mergeCell ref="F44:F47"/>
    <mergeCell ref="A48:A51"/>
    <mergeCell ref="B48:E51"/>
    <mergeCell ref="F48:F51"/>
  </mergeCells>
  <printOptions horizontalCentered="1"/>
  <pageMargins left="0.25" right="0.25" top="0.5" bottom="0.25" header="0" footer="0"/>
  <pageSetup scale="90" orientation="portrait" r:id="rId1"/>
  <headerFooter alignWithMargins="0">
    <oddHeader>&amp;L&amp;"Arial,Bold"&amp;11BOG, California Community Colleges
Chancellor's Office (CCCCO)</oddHeader>
    <oddFooter>&amp;LCCCCO Forms Package with Sector&amp;R04-2014</oddFooter>
  </headerFooter>
  <rowBreaks count="1" manualBreakCount="1">
    <brk id="35" max="7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'Momentum Points'!$B$2:$B$36</xm:f>
          </x14:formula1>
          <xm:sqref>C16:D17</xm:sqref>
        </x14:dataValidation>
        <x14:dataValidation type="list" allowBlank="1" showInputMessage="1" showErrorMessage="1">
          <x14:formula1>
            <xm:f>'Leading Indicators'!$A$2:$A$8</xm:f>
          </x14:formula1>
          <xm:sqref>C14:D15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5"/>
  <sheetViews>
    <sheetView workbookViewId="0">
      <selection activeCell="B2" sqref="B2"/>
    </sheetView>
  </sheetViews>
  <sheetFormatPr defaultRowHeight="15" x14ac:dyDescent="0.25"/>
  <cols>
    <col min="1" max="1" width="46.140625" style="1" bestFit="1" customWidth="1"/>
    <col min="2" max="2" width="37.28515625" style="68" customWidth="1"/>
    <col min="3" max="16384" width="9.140625" style="1"/>
  </cols>
  <sheetData>
    <row r="1" spans="1:2" ht="16.2" thickBot="1" x14ac:dyDescent="0.35">
      <c r="A1" s="195" t="s">
        <v>410</v>
      </c>
      <c r="B1" s="196" t="s">
        <v>415</v>
      </c>
    </row>
    <row r="2" spans="1:2" x14ac:dyDescent="0.25">
      <c r="A2" s="29" t="s">
        <v>372</v>
      </c>
      <c r="B2" s="68" t="s">
        <v>416</v>
      </c>
    </row>
    <row r="3" spans="1:2" x14ac:dyDescent="0.25">
      <c r="A3" s="29" t="s">
        <v>411</v>
      </c>
      <c r="B3" s="177" t="s">
        <v>417</v>
      </c>
    </row>
    <row r="4" spans="1:2" x14ac:dyDescent="0.25">
      <c r="A4" s="29" t="s">
        <v>412</v>
      </c>
      <c r="B4" s="68" t="s">
        <v>416</v>
      </c>
    </row>
    <row r="5" spans="1:2" x14ac:dyDescent="0.25">
      <c r="A5" s="29" t="s">
        <v>413</v>
      </c>
      <c r="B5" s="68" t="s">
        <v>416</v>
      </c>
    </row>
  </sheetData>
  <sheetProtection password="89C2" sheet="1" objects="1" scenarios="1" selectLockedCells="1" selectUnlockedCells="1"/>
  <sortState ref="A2:A5">
    <sortCondition ref="A2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H108"/>
  <sheetViews>
    <sheetView zoomScale="87" zoomScaleNormal="87" workbookViewId="0">
      <selection activeCell="D11" sqref="D11:I11"/>
    </sheetView>
  </sheetViews>
  <sheetFormatPr defaultRowHeight="10.199999999999999" x14ac:dyDescent="0.2"/>
  <cols>
    <col min="1" max="1" width="7" style="7" customWidth="1"/>
    <col min="2" max="2" width="18.7109375" style="7" customWidth="1"/>
    <col min="3" max="3" width="10.7109375" style="7" customWidth="1"/>
    <col min="4" max="4" width="2.7109375" style="7" customWidth="1"/>
    <col min="5" max="5" width="44.7109375" style="7" customWidth="1"/>
    <col min="6" max="6" width="74.7109375" style="7" customWidth="1"/>
    <col min="7" max="7" width="25.7109375" style="7" customWidth="1"/>
    <col min="8" max="8" width="28.7109375" style="7" customWidth="1"/>
    <col min="9" max="9" width="17.42578125" style="7" customWidth="1"/>
    <col min="10" max="10" width="27.85546875" style="7" customWidth="1"/>
    <col min="11" max="16384" width="9.140625" style="7"/>
  </cols>
  <sheetData>
    <row r="1" spans="1:8" ht="25.05" customHeight="1" x14ac:dyDescent="0.2">
      <c r="A1" s="19"/>
      <c r="B1" s="19"/>
      <c r="C1" s="19"/>
      <c r="D1" s="19"/>
      <c r="E1" s="19"/>
      <c r="F1" s="169" t="s">
        <v>414</v>
      </c>
      <c r="G1" s="311" t="str">
        <f>'Contact Page'!D1</f>
        <v>Please Select Project on 'Do First' Tab</v>
      </c>
      <c r="H1" s="311"/>
    </row>
    <row r="2" spans="1:8" ht="25.05" customHeight="1" x14ac:dyDescent="0.2">
      <c r="A2" s="19"/>
      <c r="B2" s="19"/>
      <c r="C2" s="19"/>
      <c r="D2" s="19"/>
      <c r="E2" s="19"/>
      <c r="F2" s="169" t="s">
        <v>421</v>
      </c>
      <c r="G2" s="311" t="str">
        <f>'Contact Page'!D2</f>
        <v>Please Select Sector on 'Do First' Tab</v>
      </c>
      <c r="H2" s="311"/>
    </row>
    <row r="3" spans="1:8" ht="25.05" customHeight="1" x14ac:dyDescent="0.2">
      <c r="A3" s="20"/>
      <c r="B3" s="20"/>
      <c r="C3" s="20"/>
      <c r="D3" s="20"/>
      <c r="E3" s="20"/>
      <c r="F3" s="222" t="s">
        <v>10</v>
      </c>
      <c r="G3" s="326" t="str">
        <f>'Budget Summary'!D3</f>
        <v>Please Select District on 'Do First' Tab</v>
      </c>
      <c r="H3" s="326"/>
    </row>
    <row r="4" spans="1:8" ht="25.05" customHeight="1" x14ac:dyDescent="0.2">
      <c r="A4" s="20"/>
      <c r="B4" s="20"/>
      <c r="C4" s="20"/>
      <c r="D4" s="20"/>
      <c r="E4" s="20"/>
      <c r="F4" s="222" t="s">
        <v>11</v>
      </c>
      <c r="G4" s="326" t="str">
        <f>'Budget Summary'!D4</f>
        <v>ERROR-College is not within District selected</v>
      </c>
      <c r="H4" s="326"/>
    </row>
    <row r="5" spans="1:8" ht="19.95" customHeight="1" x14ac:dyDescent="0.25">
      <c r="A5" s="20"/>
      <c r="B5" s="20"/>
      <c r="C5" s="20"/>
      <c r="D5" s="20"/>
      <c r="E5" s="20"/>
      <c r="F5" s="222" t="s">
        <v>255</v>
      </c>
      <c r="G5" s="201" t="str">
        <f>'Budget Summary'!D5</f>
        <v>ERROR</v>
      </c>
      <c r="H5" s="12"/>
    </row>
    <row r="6" spans="1:8" ht="7.95" customHeight="1" x14ac:dyDescent="0.2">
      <c r="A6" s="4"/>
      <c r="B6" s="4"/>
      <c r="C6" s="4"/>
      <c r="D6" s="4"/>
      <c r="E6" s="4"/>
      <c r="F6" s="4"/>
      <c r="G6" s="4"/>
      <c r="H6" s="4"/>
    </row>
    <row r="7" spans="1:8" ht="21" x14ac:dyDescent="0.4">
      <c r="A7" s="304" t="s">
        <v>382</v>
      </c>
      <c r="B7" s="304"/>
      <c r="C7" s="304"/>
      <c r="D7" s="304"/>
      <c r="E7" s="304"/>
      <c r="F7" s="304"/>
      <c r="G7" s="304"/>
      <c r="H7" s="304"/>
    </row>
    <row r="8" spans="1:8" ht="17.399999999999999" x14ac:dyDescent="0.3">
      <c r="A8" s="398" t="s">
        <v>461</v>
      </c>
      <c r="B8" s="398"/>
      <c r="C8" s="398"/>
      <c r="D8" s="398"/>
      <c r="E8" s="398"/>
      <c r="F8" s="398"/>
      <c r="G8" s="398"/>
      <c r="H8" s="398"/>
    </row>
    <row r="9" spans="1:8" ht="7.95" customHeight="1" thickBot="1" x14ac:dyDescent="0.25">
      <c r="A9" s="4"/>
      <c r="B9" s="4"/>
      <c r="C9" s="4"/>
      <c r="D9" s="4"/>
      <c r="E9" s="4"/>
      <c r="F9" s="4"/>
      <c r="G9" s="4"/>
      <c r="H9" s="4"/>
    </row>
    <row r="10" spans="1:8" ht="18" customHeight="1" x14ac:dyDescent="0.3">
      <c r="A10" s="227" t="s">
        <v>455</v>
      </c>
      <c r="B10" s="240"/>
      <c r="C10" s="256">
        <v>3</v>
      </c>
      <c r="D10" s="228"/>
      <c r="E10" s="228"/>
      <c r="F10" s="228"/>
      <c r="G10" s="228"/>
      <c r="H10" s="229"/>
    </row>
    <row r="11" spans="1:8" s="206" customFormat="1" ht="40.049999999999997" customHeight="1" thickBot="1" x14ac:dyDescent="0.3">
      <c r="A11" s="400" t="str">
        <f>IF('Do First'!D28="","",'Do First'!D28)</f>
        <v/>
      </c>
      <c r="B11" s="401"/>
      <c r="C11" s="401"/>
      <c r="D11" s="401"/>
      <c r="E11" s="401"/>
      <c r="F11" s="401"/>
      <c r="G11" s="401"/>
      <c r="H11" s="402"/>
    </row>
    <row r="12" spans="1:8" ht="7.95" customHeight="1" thickBot="1" x14ac:dyDescent="0.25">
      <c r="A12" s="4"/>
      <c r="B12" s="4"/>
      <c r="C12" s="4"/>
      <c r="D12" s="4"/>
      <c r="E12" s="4"/>
      <c r="F12" s="4"/>
      <c r="G12" s="4"/>
      <c r="H12" s="4"/>
    </row>
    <row r="13" spans="1:8" s="133" customFormat="1" ht="18" customHeight="1" x14ac:dyDescent="0.2">
      <c r="A13" s="223" t="s">
        <v>383</v>
      </c>
      <c r="B13" s="175"/>
      <c r="C13" s="230"/>
      <c r="D13" s="230"/>
      <c r="E13" s="176"/>
      <c r="F13" s="176"/>
      <c r="G13" s="172"/>
      <c r="H13" s="189"/>
    </row>
    <row r="14" spans="1:8" s="133" customFormat="1" ht="28.05" customHeight="1" x14ac:dyDescent="0.2">
      <c r="A14" s="233"/>
      <c r="B14" s="231" t="s">
        <v>456</v>
      </c>
      <c r="C14" s="246"/>
      <c r="D14" s="232"/>
      <c r="E14" s="403" t="str">
        <f>IF(C14="","",VLOOKUP(C14,'Leading Indicators'!A2:B8,2,0))</f>
        <v/>
      </c>
      <c r="F14" s="403"/>
      <c r="G14" s="403"/>
      <c r="H14" s="404"/>
    </row>
    <row r="15" spans="1:8" s="239" customFormat="1" ht="4.05" customHeight="1" x14ac:dyDescent="0.2">
      <c r="A15" s="234"/>
      <c r="B15" s="235"/>
      <c r="C15" s="236"/>
      <c r="D15" s="236"/>
      <c r="E15" s="237"/>
      <c r="F15" s="237"/>
      <c r="G15" s="237"/>
      <c r="H15" s="238"/>
    </row>
    <row r="16" spans="1:8" s="133" customFormat="1" ht="28.05" customHeight="1" x14ac:dyDescent="0.2">
      <c r="A16" s="233"/>
      <c r="B16" s="231" t="s">
        <v>457</v>
      </c>
      <c r="C16" s="246"/>
      <c r="D16" s="232"/>
      <c r="E16" s="403" t="str">
        <f>IF(C16="","",VLOOKUP(C16,'Momentum Points'!B2:C36,2,0))</f>
        <v/>
      </c>
      <c r="F16" s="403"/>
      <c r="G16" s="403"/>
      <c r="H16" s="404"/>
    </row>
    <row r="17" spans="1:8" s="239" customFormat="1" ht="4.05" customHeight="1" thickBot="1" x14ac:dyDescent="0.25">
      <c r="A17" s="241"/>
      <c r="B17" s="242"/>
      <c r="C17" s="243"/>
      <c r="D17" s="243"/>
      <c r="E17" s="244"/>
      <c r="F17" s="244"/>
      <c r="G17" s="244"/>
      <c r="H17" s="245"/>
    </row>
    <row r="18" spans="1:8" ht="7.95" customHeight="1" thickBot="1" x14ac:dyDescent="0.25">
      <c r="A18" s="4"/>
      <c r="B18" s="4"/>
      <c r="C18" s="4"/>
      <c r="D18" s="4"/>
      <c r="E18" s="4"/>
      <c r="F18" s="4"/>
      <c r="G18" s="4"/>
      <c r="H18" s="4"/>
    </row>
    <row r="19" spans="1:8" s="79" customFormat="1" ht="37.200000000000003" customHeight="1" thickBot="1" x14ac:dyDescent="0.3">
      <c r="A19" s="107" t="s">
        <v>289</v>
      </c>
      <c r="B19" s="405" t="s">
        <v>241</v>
      </c>
      <c r="C19" s="406"/>
      <c r="D19" s="406"/>
      <c r="E19" s="407"/>
      <c r="F19" s="107" t="s">
        <v>244</v>
      </c>
      <c r="G19" s="224" t="s">
        <v>242</v>
      </c>
      <c r="H19" s="108" t="s">
        <v>243</v>
      </c>
    </row>
    <row r="20" spans="1:8" s="79" customFormat="1" ht="22.05" customHeight="1" x14ac:dyDescent="0.25">
      <c r="A20" s="383" t="s">
        <v>481</v>
      </c>
      <c r="B20" s="386"/>
      <c r="C20" s="387"/>
      <c r="D20" s="387"/>
      <c r="E20" s="388"/>
      <c r="F20" s="395"/>
      <c r="G20" s="178"/>
      <c r="H20" s="178"/>
    </row>
    <row r="21" spans="1:8" s="79" customFormat="1" ht="22.05" customHeight="1" x14ac:dyDescent="0.25">
      <c r="A21" s="384"/>
      <c r="B21" s="389"/>
      <c r="C21" s="390"/>
      <c r="D21" s="390"/>
      <c r="E21" s="391"/>
      <c r="F21" s="396"/>
      <c r="G21" s="179"/>
      <c r="H21" s="179"/>
    </row>
    <row r="22" spans="1:8" s="79" customFormat="1" ht="22.05" customHeight="1" x14ac:dyDescent="0.25">
      <c r="A22" s="384"/>
      <c r="B22" s="389"/>
      <c r="C22" s="390"/>
      <c r="D22" s="390"/>
      <c r="E22" s="391"/>
      <c r="F22" s="396"/>
      <c r="G22" s="179"/>
      <c r="H22" s="179"/>
    </row>
    <row r="23" spans="1:8" s="79" customFormat="1" ht="22.05" customHeight="1" thickBot="1" x14ac:dyDescent="0.3">
      <c r="A23" s="385"/>
      <c r="B23" s="392"/>
      <c r="C23" s="393"/>
      <c r="D23" s="393"/>
      <c r="E23" s="394"/>
      <c r="F23" s="397"/>
      <c r="G23" s="180"/>
      <c r="H23" s="180"/>
    </row>
    <row r="24" spans="1:8" s="79" customFormat="1" ht="22.05" customHeight="1" x14ac:dyDescent="0.25">
      <c r="A24" s="383" t="s">
        <v>482</v>
      </c>
      <c r="B24" s="386"/>
      <c r="C24" s="387"/>
      <c r="D24" s="387"/>
      <c r="E24" s="388"/>
      <c r="F24" s="395"/>
      <c r="G24" s="178"/>
      <c r="H24" s="178"/>
    </row>
    <row r="25" spans="1:8" s="79" customFormat="1" ht="22.05" customHeight="1" x14ac:dyDescent="0.25">
      <c r="A25" s="384"/>
      <c r="B25" s="389"/>
      <c r="C25" s="390"/>
      <c r="D25" s="390"/>
      <c r="E25" s="391"/>
      <c r="F25" s="396"/>
      <c r="G25" s="179"/>
      <c r="H25" s="179"/>
    </row>
    <row r="26" spans="1:8" s="79" customFormat="1" ht="22.05" customHeight="1" x14ac:dyDescent="0.25">
      <c r="A26" s="384"/>
      <c r="B26" s="389"/>
      <c r="C26" s="390"/>
      <c r="D26" s="390"/>
      <c r="E26" s="391"/>
      <c r="F26" s="396"/>
      <c r="G26" s="179"/>
      <c r="H26" s="179"/>
    </row>
    <row r="27" spans="1:8" s="79" customFormat="1" ht="22.05" customHeight="1" thickBot="1" x14ac:dyDescent="0.3">
      <c r="A27" s="385"/>
      <c r="B27" s="392"/>
      <c r="C27" s="393"/>
      <c r="D27" s="393"/>
      <c r="E27" s="394"/>
      <c r="F27" s="397"/>
      <c r="G27" s="180"/>
      <c r="H27" s="180"/>
    </row>
    <row r="28" spans="1:8" s="79" customFormat="1" ht="22.05" customHeight="1" x14ac:dyDescent="0.25">
      <c r="A28" s="383" t="s">
        <v>483</v>
      </c>
      <c r="B28" s="386"/>
      <c r="C28" s="387"/>
      <c r="D28" s="387"/>
      <c r="E28" s="388"/>
      <c r="F28" s="395"/>
      <c r="G28" s="178"/>
      <c r="H28" s="178"/>
    </row>
    <row r="29" spans="1:8" s="79" customFormat="1" ht="22.05" customHeight="1" x14ac:dyDescent="0.25">
      <c r="A29" s="384"/>
      <c r="B29" s="389"/>
      <c r="C29" s="390"/>
      <c r="D29" s="390"/>
      <c r="E29" s="391"/>
      <c r="F29" s="396"/>
      <c r="G29" s="179"/>
      <c r="H29" s="179"/>
    </row>
    <row r="30" spans="1:8" s="79" customFormat="1" ht="22.05" customHeight="1" x14ac:dyDescent="0.25">
      <c r="A30" s="384"/>
      <c r="B30" s="389"/>
      <c r="C30" s="390"/>
      <c r="D30" s="390"/>
      <c r="E30" s="391"/>
      <c r="F30" s="396"/>
      <c r="G30" s="179"/>
      <c r="H30" s="179"/>
    </row>
    <row r="31" spans="1:8" s="79" customFormat="1" ht="22.05" customHeight="1" thickBot="1" x14ac:dyDescent="0.3">
      <c r="A31" s="385"/>
      <c r="B31" s="392"/>
      <c r="C31" s="393"/>
      <c r="D31" s="393"/>
      <c r="E31" s="394"/>
      <c r="F31" s="397"/>
      <c r="G31" s="180"/>
      <c r="H31" s="180"/>
    </row>
    <row r="32" spans="1:8" s="79" customFormat="1" ht="22.05" customHeight="1" x14ac:dyDescent="0.25">
      <c r="A32" s="383" t="s">
        <v>484</v>
      </c>
      <c r="B32" s="386"/>
      <c r="C32" s="387"/>
      <c r="D32" s="387"/>
      <c r="E32" s="388"/>
      <c r="F32" s="395"/>
      <c r="G32" s="178"/>
      <c r="H32" s="178"/>
    </row>
    <row r="33" spans="1:8" s="79" customFormat="1" ht="22.05" customHeight="1" x14ac:dyDescent="0.25">
      <c r="A33" s="384"/>
      <c r="B33" s="389"/>
      <c r="C33" s="390"/>
      <c r="D33" s="390"/>
      <c r="E33" s="391"/>
      <c r="F33" s="396"/>
      <c r="G33" s="179"/>
      <c r="H33" s="179"/>
    </row>
    <row r="34" spans="1:8" s="79" customFormat="1" ht="22.05" customHeight="1" x14ac:dyDescent="0.25">
      <c r="A34" s="384"/>
      <c r="B34" s="389"/>
      <c r="C34" s="390"/>
      <c r="D34" s="390"/>
      <c r="E34" s="391"/>
      <c r="F34" s="396"/>
      <c r="G34" s="179"/>
      <c r="H34" s="179"/>
    </row>
    <row r="35" spans="1:8" s="79" customFormat="1" ht="22.05" customHeight="1" thickBot="1" x14ac:dyDescent="0.3">
      <c r="A35" s="385"/>
      <c r="B35" s="392"/>
      <c r="C35" s="393"/>
      <c r="D35" s="393"/>
      <c r="E35" s="394"/>
      <c r="F35" s="397"/>
      <c r="G35" s="180"/>
      <c r="H35" s="180"/>
    </row>
    <row r="36" spans="1:8" s="79" customFormat="1" ht="22.05" customHeight="1" x14ac:dyDescent="0.25">
      <c r="A36" s="383" t="s">
        <v>485</v>
      </c>
      <c r="B36" s="386"/>
      <c r="C36" s="387"/>
      <c r="D36" s="387"/>
      <c r="E36" s="388"/>
      <c r="F36" s="395"/>
      <c r="G36" s="178"/>
      <c r="H36" s="178"/>
    </row>
    <row r="37" spans="1:8" s="79" customFormat="1" ht="22.05" customHeight="1" x14ac:dyDescent="0.25">
      <c r="A37" s="384"/>
      <c r="B37" s="389"/>
      <c r="C37" s="390"/>
      <c r="D37" s="390"/>
      <c r="E37" s="391"/>
      <c r="F37" s="396"/>
      <c r="G37" s="179"/>
      <c r="H37" s="179"/>
    </row>
    <row r="38" spans="1:8" s="79" customFormat="1" ht="22.05" customHeight="1" x14ac:dyDescent="0.25">
      <c r="A38" s="384"/>
      <c r="B38" s="389"/>
      <c r="C38" s="390"/>
      <c r="D38" s="390"/>
      <c r="E38" s="391"/>
      <c r="F38" s="396"/>
      <c r="G38" s="179"/>
      <c r="H38" s="179"/>
    </row>
    <row r="39" spans="1:8" s="79" customFormat="1" ht="22.05" customHeight="1" thickBot="1" x14ac:dyDescent="0.3">
      <c r="A39" s="385"/>
      <c r="B39" s="392"/>
      <c r="C39" s="393"/>
      <c r="D39" s="393"/>
      <c r="E39" s="394"/>
      <c r="F39" s="397"/>
      <c r="G39" s="180"/>
      <c r="H39" s="180"/>
    </row>
    <row r="40" spans="1:8" s="79" customFormat="1" ht="22.05" customHeight="1" x14ac:dyDescent="0.25">
      <c r="A40" s="383" t="s">
        <v>486</v>
      </c>
      <c r="B40" s="386"/>
      <c r="C40" s="387"/>
      <c r="D40" s="387"/>
      <c r="E40" s="388"/>
      <c r="F40" s="395"/>
      <c r="G40" s="178"/>
      <c r="H40" s="178"/>
    </row>
    <row r="41" spans="1:8" s="79" customFormat="1" ht="22.05" customHeight="1" x14ac:dyDescent="0.25">
      <c r="A41" s="384"/>
      <c r="B41" s="389"/>
      <c r="C41" s="390"/>
      <c r="D41" s="390"/>
      <c r="E41" s="391"/>
      <c r="F41" s="396"/>
      <c r="G41" s="179"/>
      <c r="H41" s="179"/>
    </row>
    <row r="42" spans="1:8" s="79" customFormat="1" ht="22.05" customHeight="1" x14ac:dyDescent="0.25">
      <c r="A42" s="384"/>
      <c r="B42" s="389"/>
      <c r="C42" s="390"/>
      <c r="D42" s="390"/>
      <c r="E42" s="391"/>
      <c r="F42" s="396"/>
      <c r="G42" s="179"/>
      <c r="H42" s="179"/>
    </row>
    <row r="43" spans="1:8" s="79" customFormat="1" ht="22.05" customHeight="1" thickBot="1" x14ac:dyDescent="0.3">
      <c r="A43" s="385"/>
      <c r="B43" s="392"/>
      <c r="C43" s="393"/>
      <c r="D43" s="393"/>
      <c r="E43" s="394"/>
      <c r="F43" s="397"/>
      <c r="G43" s="180"/>
      <c r="H43" s="180"/>
    </row>
    <row r="44" spans="1:8" s="79" customFormat="1" ht="22.05" customHeight="1" x14ac:dyDescent="0.25">
      <c r="A44" s="383" t="s">
        <v>487</v>
      </c>
      <c r="B44" s="386"/>
      <c r="C44" s="387"/>
      <c r="D44" s="387"/>
      <c r="E44" s="388"/>
      <c r="F44" s="395"/>
      <c r="G44" s="178"/>
      <c r="H44" s="178"/>
    </row>
    <row r="45" spans="1:8" s="79" customFormat="1" ht="22.05" customHeight="1" x14ac:dyDescent="0.25">
      <c r="A45" s="384"/>
      <c r="B45" s="389"/>
      <c r="C45" s="390"/>
      <c r="D45" s="390"/>
      <c r="E45" s="391"/>
      <c r="F45" s="396"/>
      <c r="G45" s="179"/>
      <c r="H45" s="179"/>
    </row>
    <row r="46" spans="1:8" s="79" customFormat="1" ht="22.05" customHeight="1" x14ac:dyDescent="0.25">
      <c r="A46" s="384"/>
      <c r="B46" s="389"/>
      <c r="C46" s="390"/>
      <c r="D46" s="390"/>
      <c r="E46" s="391"/>
      <c r="F46" s="396"/>
      <c r="G46" s="179"/>
      <c r="H46" s="179"/>
    </row>
    <row r="47" spans="1:8" s="79" customFormat="1" ht="22.05" customHeight="1" thickBot="1" x14ac:dyDescent="0.3">
      <c r="A47" s="385"/>
      <c r="B47" s="392"/>
      <c r="C47" s="393"/>
      <c r="D47" s="393"/>
      <c r="E47" s="394"/>
      <c r="F47" s="397"/>
      <c r="G47" s="180"/>
      <c r="H47" s="180"/>
    </row>
    <row r="48" spans="1:8" s="79" customFormat="1" ht="22.05" customHeight="1" x14ac:dyDescent="0.25">
      <c r="A48" s="383" t="s">
        <v>488</v>
      </c>
      <c r="B48" s="386"/>
      <c r="C48" s="387"/>
      <c r="D48" s="387"/>
      <c r="E48" s="388"/>
      <c r="F48" s="395"/>
      <c r="G48" s="178"/>
      <c r="H48" s="178"/>
    </row>
    <row r="49" spans="1:8" s="79" customFormat="1" ht="22.05" customHeight="1" x14ac:dyDescent="0.25">
      <c r="A49" s="384"/>
      <c r="B49" s="389"/>
      <c r="C49" s="390"/>
      <c r="D49" s="390"/>
      <c r="E49" s="391"/>
      <c r="F49" s="396"/>
      <c r="G49" s="179"/>
      <c r="H49" s="179"/>
    </row>
    <row r="50" spans="1:8" s="79" customFormat="1" ht="22.05" customHeight="1" x14ac:dyDescent="0.25">
      <c r="A50" s="384"/>
      <c r="B50" s="389"/>
      <c r="C50" s="390"/>
      <c r="D50" s="390"/>
      <c r="E50" s="391"/>
      <c r="F50" s="396"/>
      <c r="G50" s="179"/>
      <c r="H50" s="179"/>
    </row>
    <row r="51" spans="1:8" s="79" customFormat="1" ht="22.05" customHeight="1" thickBot="1" x14ac:dyDescent="0.3">
      <c r="A51" s="385"/>
      <c r="B51" s="392"/>
      <c r="C51" s="393"/>
      <c r="D51" s="393"/>
      <c r="E51" s="394"/>
      <c r="F51" s="397"/>
      <c r="G51" s="180"/>
      <c r="H51" s="180"/>
    </row>
    <row r="52" spans="1:8" s="29" customFormat="1" ht="3" customHeight="1" x14ac:dyDescent="0.25"/>
    <row r="53" spans="1:8" s="29" customFormat="1" ht="13.05" customHeight="1" x14ac:dyDescent="0.25">
      <c r="A53" s="399" t="s">
        <v>384</v>
      </c>
      <c r="B53" s="399"/>
      <c r="C53" s="399"/>
      <c r="D53" s="399"/>
      <c r="E53" s="399"/>
      <c r="F53" s="399"/>
      <c r="G53" s="399"/>
      <c r="H53" s="399"/>
    </row>
    <row r="54" spans="1:8" s="29" customFormat="1" ht="15" x14ac:dyDescent="0.25"/>
    <row r="55" spans="1:8" s="29" customFormat="1" ht="15" x14ac:dyDescent="0.25"/>
    <row r="56" spans="1:8" s="29" customFormat="1" ht="15" x14ac:dyDescent="0.25"/>
    <row r="57" spans="1:8" s="29" customFormat="1" ht="15" x14ac:dyDescent="0.25"/>
    <row r="58" spans="1:8" s="29" customFormat="1" ht="15" x14ac:dyDescent="0.25"/>
    <row r="59" spans="1:8" s="29" customFormat="1" ht="15" x14ac:dyDescent="0.25"/>
    <row r="60" spans="1:8" s="29" customFormat="1" ht="15" x14ac:dyDescent="0.25"/>
    <row r="61" spans="1:8" s="29" customFormat="1" ht="15" x14ac:dyDescent="0.25"/>
    <row r="62" spans="1:8" s="29" customFormat="1" ht="15" x14ac:dyDescent="0.25"/>
    <row r="63" spans="1:8" s="29" customFormat="1" ht="15" x14ac:dyDescent="0.25"/>
    <row r="64" spans="1:8" s="29" customFormat="1" ht="15" x14ac:dyDescent="0.25"/>
    <row r="65" s="29" customFormat="1" ht="15" x14ac:dyDescent="0.25"/>
    <row r="66" s="29" customFormat="1" ht="15" x14ac:dyDescent="0.25"/>
    <row r="67" s="29" customFormat="1" ht="15" x14ac:dyDescent="0.25"/>
    <row r="68" s="29" customFormat="1" ht="15" x14ac:dyDescent="0.25"/>
    <row r="69" s="29" customFormat="1" ht="15" x14ac:dyDescent="0.25"/>
    <row r="70" s="29" customFormat="1" ht="15" x14ac:dyDescent="0.25"/>
    <row r="71" s="29" customFormat="1" ht="15" x14ac:dyDescent="0.25"/>
    <row r="72" s="29" customFormat="1" ht="15" x14ac:dyDescent="0.25"/>
    <row r="73" s="29" customFormat="1" ht="15" x14ac:dyDescent="0.25"/>
    <row r="74" s="29" customFormat="1" ht="15" x14ac:dyDescent="0.25"/>
    <row r="75" s="29" customFormat="1" ht="15" x14ac:dyDescent="0.25"/>
    <row r="76" s="29" customFormat="1" ht="15" x14ac:dyDescent="0.25"/>
    <row r="77" s="29" customFormat="1" ht="15" x14ac:dyDescent="0.25"/>
    <row r="78" s="29" customFormat="1" ht="15" x14ac:dyDescent="0.25"/>
    <row r="79" s="29" customFormat="1" ht="15" x14ac:dyDescent="0.25"/>
    <row r="80" s="29" customFormat="1" ht="15" x14ac:dyDescent="0.25"/>
    <row r="81" s="29" customFormat="1" ht="15" x14ac:dyDescent="0.25"/>
    <row r="82" s="29" customFormat="1" ht="15" x14ac:dyDescent="0.25"/>
    <row r="83" s="29" customFormat="1" ht="15" x14ac:dyDescent="0.25"/>
    <row r="84" s="29" customFormat="1" ht="15" x14ac:dyDescent="0.25"/>
    <row r="85" s="29" customFormat="1" ht="15" x14ac:dyDescent="0.25"/>
    <row r="86" s="29" customFormat="1" ht="15" x14ac:dyDescent="0.25"/>
    <row r="87" s="29" customFormat="1" ht="15" x14ac:dyDescent="0.25"/>
    <row r="88" s="29" customFormat="1" ht="15" x14ac:dyDescent="0.25"/>
    <row r="89" s="29" customFormat="1" ht="15" x14ac:dyDescent="0.25"/>
    <row r="90" s="29" customFormat="1" ht="15" x14ac:dyDescent="0.25"/>
    <row r="91" s="29" customFormat="1" ht="15" x14ac:dyDescent="0.25"/>
    <row r="92" s="29" customFormat="1" ht="15" x14ac:dyDescent="0.25"/>
    <row r="93" s="29" customFormat="1" ht="15" x14ac:dyDescent="0.25"/>
    <row r="94" s="29" customFormat="1" ht="15" x14ac:dyDescent="0.25"/>
    <row r="95" s="29" customFormat="1" ht="15" x14ac:dyDescent="0.25"/>
    <row r="96" s="29" customFormat="1" ht="15" x14ac:dyDescent="0.25"/>
    <row r="97" s="29" customFormat="1" ht="15" x14ac:dyDescent="0.25"/>
    <row r="98" s="29" customFormat="1" ht="15" x14ac:dyDescent="0.25"/>
    <row r="99" s="29" customFormat="1" ht="15" x14ac:dyDescent="0.25"/>
    <row r="100" s="29" customFormat="1" ht="15" x14ac:dyDescent="0.25"/>
    <row r="101" s="29" customFormat="1" ht="15" x14ac:dyDescent="0.25"/>
    <row r="102" s="29" customFormat="1" ht="15" x14ac:dyDescent="0.25"/>
    <row r="103" s="29" customFormat="1" ht="15" x14ac:dyDescent="0.25"/>
    <row r="104" s="29" customFormat="1" ht="15" x14ac:dyDescent="0.25"/>
    <row r="105" s="29" customFormat="1" ht="15" x14ac:dyDescent="0.25"/>
    <row r="106" s="29" customFormat="1" ht="15" x14ac:dyDescent="0.25"/>
    <row r="107" s="29" customFormat="1" ht="15" x14ac:dyDescent="0.25"/>
    <row r="108" s="29" customFormat="1" ht="15" x14ac:dyDescent="0.25"/>
  </sheetData>
  <sheetProtection password="89C2" sheet="1" objects="1" scenarios="1" formatCells="0" selectLockedCells="1"/>
  <mergeCells count="35">
    <mergeCell ref="A32:A35"/>
    <mergeCell ref="B32:E35"/>
    <mergeCell ref="F32:F35"/>
    <mergeCell ref="A53:H53"/>
    <mergeCell ref="A24:A27"/>
    <mergeCell ref="B24:E27"/>
    <mergeCell ref="F24:F27"/>
    <mergeCell ref="A28:A31"/>
    <mergeCell ref="B28:E31"/>
    <mergeCell ref="F28:F31"/>
    <mergeCell ref="A36:A39"/>
    <mergeCell ref="B36:E39"/>
    <mergeCell ref="F36:F39"/>
    <mergeCell ref="A40:A43"/>
    <mergeCell ref="B40:E43"/>
    <mergeCell ref="F40:F43"/>
    <mergeCell ref="A11:H11"/>
    <mergeCell ref="E14:H14"/>
    <mergeCell ref="E16:H16"/>
    <mergeCell ref="B19:E19"/>
    <mergeCell ref="A20:A23"/>
    <mergeCell ref="B20:E23"/>
    <mergeCell ref="F20:F23"/>
    <mergeCell ref="A8:H8"/>
    <mergeCell ref="G1:H1"/>
    <mergeCell ref="G2:H2"/>
    <mergeCell ref="G3:H3"/>
    <mergeCell ref="G4:H4"/>
    <mergeCell ref="A7:H7"/>
    <mergeCell ref="A44:A47"/>
    <mergeCell ref="B44:E47"/>
    <mergeCell ref="F44:F47"/>
    <mergeCell ref="A48:A51"/>
    <mergeCell ref="B48:E51"/>
    <mergeCell ref="F48:F51"/>
  </mergeCells>
  <printOptions horizontalCentered="1"/>
  <pageMargins left="0.25" right="0.25" top="0.5" bottom="0.25" header="0" footer="0"/>
  <pageSetup scale="90" orientation="portrait" r:id="rId1"/>
  <headerFooter alignWithMargins="0">
    <oddHeader>&amp;L&amp;"Arial,Bold"&amp;11BOG, California Community Colleges
Chancellor's Office (CCCCO)</oddHeader>
    <oddFooter>&amp;LCCCCO Forms Package with Sector&amp;R04-2014</oddFooter>
  </headerFooter>
  <rowBreaks count="1" manualBreakCount="1">
    <brk id="35" max="7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'Leading Indicators'!$A$2:$A$8</xm:f>
          </x14:formula1>
          <xm:sqref>C14:D15</xm:sqref>
        </x14:dataValidation>
        <x14:dataValidation type="list" allowBlank="1" showInputMessage="1" showErrorMessage="1">
          <x14:formula1>
            <xm:f>'Momentum Points'!$B$2:$B$36</xm:f>
          </x14:formula1>
          <xm:sqref>C16:D17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H108"/>
  <sheetViews>
    <sheetView zoomScale="87" zoomScaleNormal="87" workbookViewId="0">
      <selection activeCell="D11" sqref="D11:I11"/>
    </sheetView>
  </sheetViews>
  <sheetFormatPr defaultRowHeight="10.199999999999999" x14ac:dyDescent="0.2"/>
  <cols>
    <col min="1" max="1" width="7" style="7" customWidth="1"/>
    <col min="2" max="2" width="18.7109375" style="7" customWidth="1"/>
    <col min="3" max="3" width="10.7109375" style="7" customWidth="1"/>
    <col min="4" max="4" width="2.7109375" style="7" customWidth="1"/>
    <col min="5" max="5" width="44.7109375" style="7" customWidth="1"/>
    <col min="6" max="6" width="74.7109375" style="7" customWidth="1"/>
    <col min="7" max="7" width="25.7109375" style="7" customWidth="1"/>
    <col min="8" max="8" width="28.7109375" style="7" customWidth="1"/>
    <col min="9" max="9" width="17.42578125" style="7" customWidth="1"/>
    <col min="10" max="10" width="27.85546875" style="7" customWidth="1"/>
    <col min="11" max="16384" width="9.140625" style="7"/>
  </cols>
  <sheetData>
    <row r="1" spans="1:8" ht="25.05" customHeight="1" x14ac:dyDescent="0.2">
      <c r="A1" s="19"/>
      <c r="B1" s="19"/>
      <c r="C1" s="19"/>
      <c r="D1" s="19"/>
      <c r="E1" s="19"/>
      <c r="F1" s="169" t="s">
        <v>414</v>
      </c>
      <c r="G1" s="311" t="str">
        <f>'Contact Page'!D1</f>
        <v>Please Select Project on 'Do First' Tab</v>
      </c>
      <c r="H1" s="311"/>
    </row>
    <row r="2" spans="1:8" ht="25.05" customHeight="1" x14ac:dyDescent="0.2">
      <c r="A2" s="19"/>
      <c r="B2" s="19"/>
      <c r="C2" s="19"/>
      <c r="D2" s="19"/>
      <c r="E2" s="19"/>
      <c r="F2" s="169" t="s">
        <v>421</v>
      </c>
      <c r="G2" s="311" t="str">
        <f>'Contact Page'!D2</f>
        <v>Please Select Sector on 'Do First' Tab</v>
      </c>
      <c r="H2" s="311"/>
    </row>
    <row r="3" spans="1:8" ht="25.05" customHeight="1" x14ac:dyDescent="0.2">
      <c r="A3" s="20"/>
      <c r="B3" s="20"/>
      <c r="C3" s="20"/>
      <c r="D3" s="20"/>
      <c r="E3" s="20"/>
      <c r="F3" s="222" t="s">
        <v>10</v>
      </c>
      <c r="G3" s="326" t="str">
        <f>'Budget Summary'!D3</f>
        <v>Please Select District on 'Do First' Tab</v>
      </c>
      <c r="H3" s="326"/>
    </row>
    <row r="4" spans="1:8" ht="25.05" customHeight="1" x14ac:dyDescent="0.2">
      <c r="A4" s="20"/>
      <c r="B4" s="20"/>
      <c r="C4" s="20"/>
      <c r="D4" s="20"/>
      <c r="E4" s="20"/>
      <c r="F4" s="222" t="s">
        <v>11</v>
      </c>
      <c r="G4" s="326" t="str">
        <f>'Budget Summary'!D4</f>
        <v>ERROR-College is not within District selected</v>
      </c>
      <c r="H4" s="326"/>
    </row>
    <row r="5" spans="1:8" ht="19.95" customHeight="1" x14ac:dyDescent="0.25">
      <c r="A5" s="20"/>
      <c r="B5" s="20"/>
      <c r="C5" s="20"/>
      <c r="D5" s="20"/>
      <c r="E5" s="20"/>
      <c r="F5" s="222" t="s">
        <v>255</v>
      </c>
      <c r="G5" s="201" t="str">
        <f>'Budget Summary'!D5</f>
        <v>ERROR</v>
      </c>
      <c r="H5" s="12"/>
    </row>
    <row r="6" spans="1:8" ht="7.95" customHeight="1" x14ac:dyDescent="0.2">
      <c r="A6" s="4"/>
      <c r="B6" s="4"/>
      <c r="C6" s="4"/>
      <c r="D6" s="4"/>
      <c r="E6" s="4"/>
      <c r="F6" s="4"/>
      <c r="G6" s="4"/>
      <c r="H6" s="4"/>
    </row>
    <row r="7" spans="1:8" ht="21" x14ac:dyDescent="0.4">
      <c r="A7" s="304" t="s">
        <v>382</v>
      </c>
      <c r="B7" s="304"/>
      <c r="C7" s="304"/>
      <c r="D7" s="304"/>
      <c r="E7" s="304"/>
      <c r="F7" s="304"/>
      <c r="G7" s="304"/>
      <c r="H7" s="304"/>
    </row>
    <row r="8" spans="1:8" ht="17.399999999999999" x14ac:dyDescent="0.3">
      <c r="A8" s="398" t="s">
        <v>461</v>
      </c>
      <c r="B8" s="398"/>
      <c r="C8" s="398"/>
      <c r="D8" s="398"/>
      <c r="E8" s="398"/>
      <c r="F8" s="398"/>
      <c r="G8" s="398"/>
      <c r="H8" s="398"/>
    </row>
    <row r="9" spans="1:8" ht="7.95" customHeight="1" thickBot="1" x14ac:dyDescent="0.25">
      <c r="A9" s="4"/>
      <c r="B9" s="4"/>
      <c r="C9" s="4"/>
      <c r="D9" s="4"/>
      <c r="E9" s="4"/>
      <c r="F9" s="4"/>
      <c r="G9" s="4"/>
      <c r="H9" s="4"/>
    </row>
    <row r="10" spans="1:8" ht="18" customHeight="1" x14ac:dyDescent="0.3">
      <c r="A10" s="227" t="s">
        <v>455</v>
      </c>
      <c r="B10" s="240"/>
      <c r="C10" s="256">
        <v>4</v>
      </c>
      <c r="D10" s="228"/>
      <c r="E10" s="228"/>
      <c r="F10" s="228"/>
      <c r="G10" s="228"/>
      <c r="H10" s="229"/>
    </row>
    <row r="11" spans="1:8" s="206" customFormat="1" ht="40.049999999999997" customHeight="1" thickBot="1" x14ac:dyDescent="0.3">
      <c r="A11" s="400" t="str">
        <f>IF('Do First'!D30="","",'Do First'!D30)</f>
        <v/>
      </c>
      <c r="B11" s="401"/>
      <c r="C11" s="401"/>
      <c r="D11" s="401"/>
      <c r="E11" s="401"/>
      <c r="F11" s="401"/>
      <c r="G11" s="401"/>
      <c r="H11" s="402"/>
    </row>
    <row r="12" spans="1:8" ht="7.95" customHeight="1" thickBot="1" x14ac:dyDescent="0.25">
      <c r="A12" s="4"/>
      <c r="B12" s="4"/>
      <c r="C12" s="4"/>
      <c r="D12" s="4"/>
      <c r="E12" s="4"/>
      <c r="F12" s="4"/>
      <c r="G12" s="4"/>
      <c r="H12" s="4"/>
    </row>
    <row r="13" spans="1:8" s="133" customFormat="1" ht="18" customHeight="1" x14ac:dyDescent="0.2">
      <c r="A13" s="223" t="s">
        <v>383</v>
      </c>
      <c r="B13" s="175"/>
      <c r="C13" s="230"/>
      <c r="D13" s="230"/>
      <c r="E13" s="176"/>
      <c r="F13" s="176"/>
      <c r="G13" s="172"/>
      <c r="H13" s="189"/>
    </row>
    <row r="14" spans="1:8" s="133" customFormat="1" ht="28.05" customHeight="1" x14ac:dyDescent="0.2">
      <c r="A14" s="233"/>
      <c r="B14" s="231" t="s">
        <v>456</v>
      </c>
      <c r="C14" s="246"/>
      <c r="D14" s="232"/>
      <c r="E14" s="403" t="str">
        <f>IF(C14="","",VLOOKUP(C14,'Leading Indicators'!A2:B8,2,0))</f>
        <v/>
      </c>
      <c r="F14" s="403"/>
      <c r="G14" s="403"/>
      <c r="H14" s="404"/>
    </row>
    <row r="15" spans="1:8" s="239" customFormat="1" ht="4.05" customHeight="1" x14ac:dyDescent="0.2">
      <c r="A15" s="234"/>
      <c r="B15" s="235"/>
      <c r="C15" s="236"/>
      <c r="D15" s="236"/>
      <c r="E15" s="237"/>
      <c r="F15" s="237"/>
      <c r="G15" s="237"/>
      <c r="H15" s="238"/>
    </row>
    <row r="16" spans="1:8" s="133" customFormat="1" ht="28.05" customHeight="1" x14ac:dyDescent="0.2">
      <c r="A16" s="233"/>
      <c r="B16" s="231" t="s">
        <v>457</v>
      </c>
      <c r="C16" s="246"/>
      <c r="D16" s="232"/>
      <c r="E16" s="403" t="str">
        <f>IF(C16="","",VLOOKUP(C16,'Momentum Points'!B2:C36,2,0))</f>
        <v/>
      </c>
      <c r="F16" s="403"/>
      <c r="G16" s="403"/>
      <c r="H16" s="404"/>
    </row>
    <row r="17" spans="1:8" s="239" customFormat="1" ht="4.05" customHeight="1" thickBot="1" x14ac:dyDescent="0.25">
      <c r="A17" s="241"/>
      <c r="B17" s="242"/>
      <c r="C17" s="243"/>
      <c r="D17" s="243"/>
      <c r="E17" s="244"/>
      <c r="F17" s="244"/>
      <c r="G17" s="244"/>
      <c r="H17" s="245"/>
    </row>
    <row r="18" spans="1:8" ht="7.95" customHeight="1" thickBot="1" x14ac:dyDescent="0.25">
      <c r="A18" s="4"/>
      <c r="B18" s="4"/>
      <c r="C18" s="4"/>
      <c r="D18" s="4"/>
      <c r="E18" s="4"/>
      <c r="F18" s="4"/>
      <c r="G18" s="4"/>
      <c r="H18" s="4"/>
    </row>
    <row r="19" spans="1:8" s="79" customFormat="1" ht="37.200000000000003" customHeight="1" thickBot="1" x14ac:dyDescent="0.3">
      <c r="A19" s="107" t="s">
        <v>289</v>
      </c>
      <c r="B19" s="405" t="s">
        <v>241</v>
      </c>
      <c r="C19" s="406"/>
      <c r="D19" s="406"/>
      <c r="E19" s="407"/>
      <c r="F19" s="107" t="s">
        <v>244</v>
      </c>
      <c r="G19" s="224" t="s">
        <v>242</v>
      </c>
      <c r="H19" s="108" t="s">
        <v>243</v>
      </c>
    </row>
    <row r="20" spans="1:8" s="79" customFormat="1" ht="22.05" customHeight="1" x14ac:dyDescent="0.25">
      <c r="A20" s="383" t="s">
        <v>489</v>
      </c>
      <c r="B20" s="386"/>
      <c r="C20" s="387"/>
      <c r="D20" s="387"/>
      <c r="E20" s="388"/>
      <c r="F20" s="395"/>
      <c r="G20" s="178"/>
      <c r="H20" s="178"/>
    </row>
    <row r="21" spans="1:8" s="79" customFormat="1" ht="22.05" customHeight="1" x14ac:dyDescent="0.25">
      <c r="A21" s="384"/>
      <c r="B21" s="389"/>
      <c r="C21" s="390"/>
      <c r="D21" s="390"/>
      <c r="E21" s="391"/>
      <c r="F21" s="396"/>
      <c r="G21" s="179"/>
      <c r="H21" s="179"/>
    </row>
    <row r="22" spans="1:8" s="79" customFormat="1" ht="22.05" customHeight="1" x14ac:dyDescent="0.25">
      <c r="A22" s="384"/>
      <c r="B22" s="389"/>
      <c r="C22" s="390"/>
      <c r="D22" s="390"/>
      <c r="E22" s="391"/>
      <c r="F22" s="396"/>
      <c r="G22" s="179"/>
      <c r="H22" s="179"/>
    </row>
    <row r="23" spans="1:8" s="79" customFormat="1" ht="22.05" customHeight="1" thickBot="1" x14ac:dyDescent="0.3">
      <c r="A23" s="385"/>
      <c r="B23" s="392"/>
      <c r="C23" s="393"/>
      <c r="D23" s="393"/>
      <c r="E23" s="394"/>
      <c r="F23" s="397"/>
      <c r="G23" s="180"/>
      <c r="H23" s="180"/>
    </row>
    <row r="24" spans="1:8" s="79" customFormat="1" ht="22.05" customHeight="1" x14ac:dyDescent="0.25">
      <c r="A24" s="383" t="s">
        <v>490</v>
      </c>
      <c r="B24" s="386"/>
      <c r="C24" s="387"/>
      <c r="D24" s="387"/>
      <c r="E24" s="388"/>
      <c r="F24" s="395"/>
      <c r="G24" s="178"/>
      <c r="H24" s="178"/>
    </row>
    <row r="25" spans="1:8" s="79" customFormat="1" ht="22.05" customHeight="1" x14ac:dyDescent="0.25">
      <c r="A25" s="384"/>
      <c r="B25" s="389"/>
      <c r="C25" s="390"/>
      <c r="D25" s="390"/>
      <c r="E25" s="391"/>
      <c r="F25" s="396"/>
      <c r="G25" s="179"/>
      <c r="H25" s="179"/>
    </row>
    <row r="26" spans="1:8" s="79" customFormat="1" ht="22.05" customHeight="1" x14ac:dyDescent="0.25">
      <c r="A26" s="384"/>
      <c r="B26" s="389"/>
      <c r="C26" s="390"/>
      <c r="D26" s="390"/>
      <c r="E26" s="391"/>
      <c r="F26" s="396"/>
      <c r="G26" s="179"/>
      <c r="H26" s="179"/>
    </row>
    <row r="27" spans="1:8" s="79" customFormat="1" ht="22.05" customHeight="1" thickBot="1" x14ac:dyDescent="0.3">
      <c r="A27" s="385"/>
      <c r="B27" s="392"/>
      <c r="C27" s="393"/>
      <c r="D27" s="393"/>
      <c r="E27" s="394"/>
      <c r="F27" s="397"/>
      <c r="G27" s="180"/>
      <c r="H27" s="180"/>
    </row>
    <row r="28" spans="1:8" s="79" customFormat="1" ht="22.05" customHeight="1" x14ac:dyDescent="0.25">
      <c r="A28" s="383" t="s">
        <v>491</v>
      </c>
      <c r="B28" s="386"/>
      <c r="C28" s="387"/>
      <c r="D28" s="387"/>
      <c r="E28" s="388"/>
      <c r="F28" s="395"/>
      <c r="G28" s="178"/>
      <c r="H28" s="178"/>
    </row>
    <row r="29" spans="1:8" s="79" customFormat="1" ht="22.05" customHeight="1" x14ac:dyDescent="0.25">
      <c r="A29" s="384"/>
      <c r="B29" s="389"/>
      <c r="C29" s="390"/>
      <c r="D29" s="390"/>
      <c r="E29" s="391"/>
      <c r="F29" s="396"/>
      <c r="G29" s="179"/>
      <c r="H29" s="179"/>
    </row>
    <row r="30" spans="1:8" s="79" customFormat="1" ht="22.05" customHeight="1" x14ac:dyDescent="0.25">
      <c r="A30" s="384"/>
      <c r="B30" s="389"/>
      <c r="C30" s="390"/>
      <c r="D30" s="390"/>
      <c r="E30" s="391"/>
      <c r="F30" s="396"/>
      <c r="G30" s="179"/>
      <c r="H30" s="179"/>
    </row>
    <row r="31" spans="1:8" s="79" customFormat="1" ht="22.05" customHeight="1" thickBot="1" x14ac:dyDescent="0.3">
      <c r="A31" s="385"/>
      <c r="B31" s="392"/>
      <c r="C31" s="393"/>
      <c r="D31" s="393"/>
      <c r="E31" s="394"/>
      <c r="F31" s="397"/>
      <c r="G31" s="180"/>
      <c r="H31" s="180"/>
    </row>
    <row r="32" spans="1:8" s="79" customFormat="1" ht="22.05" customHeight="1" x14ac:dyDescent="0.25">
      <c r="A32" s="383" t="s">
        <v>492</v>
      </c>
      <c r="B32" s="386"/>
      <c r="C32" s="387"/>
      <c r="D32" s="387"/>
      <c r="E32" s="388"/>
      <c r="F32" s="395"/>
      <c r="G32" s="178"/>
      <c r="H32" s="178"/>
    </row>
    <row r="33" spans="1:8" s="79" customFormat="1" ht="22.05" customHeight="1" x14ac:dyDescent="0.25">
      <c r="A33" s="384"/>
      <c r="B33" s="389"/>
      <c r="C33" s="390"/>
      <c r="D33" s="390"/>
      <c r="E33" s="391"/>
      <c r="F33" s="396"/>
      <c r="G33" s="179"/>
      <c r="H33" s="179"/>
    </row>
    <row r="34" spans="1:8" s="79" customFormat="1" ht="22.05" customHeight="1" x14ac:dyDescent="0.25">
      <c r="A34" s="384"/>
      <c r="B34" s="389"/>
      <c r="C34" s="390"/>
      <c r="D34" s="390"/>
      <c r="E34" s="391"/>
      <c r="F34" s="396"/>
      <c r="G34" s="179"/>
      <c r="H34" s="179"/>
    </row>
    <row r="35" spans="1:8" s="79" customFormat="1" ht="22.05" customHeight="1" thickBot="1" x14ac:dyDescent="0.3">
      <c r="A35" s="385"/>
      <c r="B35" s="392"/>
      <c r="C35" s="393"/>
      <c r="D35" s="393"/>
      <c r="E35" s="394"/>
      <c r="F35" s="397"/>
      <c r="G35" s="180"/>
      <c r="H35" s="180"/>
    </row>
    <row r="36" spans="1:8" s="79" customFormat="1" ht="22.05" customHeight="1" x14ac:dyDescent="0.25">
      <c r="A36" s="383" t="s">
        <v>493</v>
      </c>
      <c r="B36" s="386"/>
      <c r="C36" s="387"/>
      <c r="D36" s="387"/>
      <c r="E36" s="388"/>
      <c r="F36" s="395"/>
      <c r="G36" s="178"/>
      <c r="H36" s="178"/>
    </row>
    <row r="37" spans="1:8" s="79" customFormat="1" ht="22.05" customHeight="1" x14ac:dyDescent="0.25">
      <c r="A37" s="384"/>
      <c r="B37" s="389"/>
      <c r="C37" s="390"/>
      <c r="D37" s="390"/>
      <c r="E37" s="391"/>
      <c r="F37" s="396"/>
      <c r="G37" s="179"/>
      <c r="H37" s="179"/>
    </row>
    <row r="38" spans="1:8" s="79" customFormat="1" ht="22.05" customHeight="1" x14ac:dyDescent="0.25">
      <c r="A38" s="384"/>
      <c r="B38" s="389"/>
      <c r="C38" s="390"/>
      <c r="D38" s="390"/>
      <c r="E38" s="391"/>
      <c r="F38" s="396"/>
      <c r="G38" s="179"/>
      <c r="H38" s="179"/>
    </row>
    <row r="39" spans="1:8" s="79" customFormat="1" ht="22.05" customHeight="1" thickBot="1" x14ac:dyDescent="0.3">
      <c r="A39" s="385"/>
      <c r="B39" s="392"/>
      <c r="C39" s="393"/>
      <c r="D39" s="393"/>
      <c r="E39" s="394"/>
      <c r="F39" s="397"/>
      <c r="G39" s="180"/>
      <c r="H39" s="180"/>
    </row>
    <row r="40" spans="1:8" s="79" customFormat="1" ht="22.05" customHeight="1" x14ac:dyDescent="0.25">
      <c r="A40" s="383" t="s">
        <v>494</v>
      </c>
      <c r="B40" s="386"/>
      <c r="C40" s="387"/>
      <c r="D40" s="387"/>
      <c r="E40" s="388"/>
      <c r="F40" s="395"/>
      <c r="G40" s="178"/>
      <c r="H40" s="178"/>
    </row>
    <row r="41" spans="1:8" s="79" customFormat="1" ht="22.05" customHeight="1" x14ac:dyDescent="0.25">
      <c r="A41" s="384"/>
      <c r="B41" s="389"/>
      <c r="C41" s="390"/>
      <c r="D41" s="390"/>
      <c r="E41" s="391"/>
      <c r="F41" s="396"/>
      <c r="G41" s="179"/>
      <c r="H41" s="179"/>
    </row>
    <row r="42" spans="1:8" s="79" customFormat="1" ht="22.05" customHeight="1" x14ac:dyDescent="0.25">
      <c r="A42" s="384"/>
      <c r="B42" s="389"/>
      <c r="C42" s="390"/>
      <c r="D42" s="390"/>
      <c r="E42" s="391"/>
      <c r="F42" s="396"/>
      <c r="G42" s="179"/>
      <c r="H42" s="179"/>
    </row>
    <row r="43" spans="1:8" s="79" customFormat="1" ht="22.05" customHeight="1" thickBot="1" x14ac:dyDescent="0.3">
      <c r="A43" s="385"/>
      <c r="B43" s="392"/>
      <c r="C43" s="393"/>
      <c r="D43" s="393"/>
      <c r="E43" s="394"/>
      <c r="F43" s="397"/>
      <c r="G43" s="180"/>
      <c r="H43" s="180"/>
    </row>
    <row r="44" spans="1:8" s="79" customFormat="1" ht="22.05" customHeight="1" x14ac:dyDescent="0.25">
      <c r="A44" s="383" t="s">
        <v>495</v>
      </c>
      <c r="B44" s="386"/>
      <c r="C44" s="387"/>
      <c r="D44" s="387"/>
      <c r="E44" s="388"/>
      <c r="F44" s="395"/>
      <c r="G44" s="178"/>
      <c r="H44" s="178"/>
    </row>
    <row r="45" spans="1:8" s="79" customFormat="1" ht="22.05" customHeight="1" x14ac:dyDescent="0.25">
      <c r="A45" s="384"/>
      <c r="B45" s="389"/>
      <c r="C45" s="390"/>
      <c r="D45" s="390"/>
      <c r="E45" s="391"/>
      <c r="F45" s="396"/>
      <c r="G45" s="179"/>
      <c r="H45" s="179"/>
    </row>
    <row r="46" spans="1:8" s="79" customFormat="1" ht="22.05" customHeight="1" x14ac:dyDescent="0.25">
      <c r="A46" s="384"/>
      <c r="B46" s="389"/>
      <c r="C46" s="390"/>
      <c r="D46" s="390"/>
      <c r="E46" s="391"/>
      <c r="F46" s="396"/>
      <c r="G46" s="179"/>
      <c r="H46" s="179"/>
    </row>
    <row r="47" spans="1:8" s="79" customFormat="1" ht="22.05" customHeight="1" thickBot="1" x14ac:dyDescent="0.3">
      <c r="A47" s="385"/>
      <c r="B47" s="392"/>
      <c r="C47" s="393"/>
      <c r="D47" s="393"/>
      <c r="E47" s="394"/>
      <c r="F47" s="397"/>
      <c r="G47" s="180"/>
      <c r="H47" s="180"/>
    </row>
    <row r="48" spans="1:8" s="79" customFormat="1" ht="22.05" customHeight="1" x14ac:dyDescent="0.25">
      <c r="A48" s="383" t="s">
        <v>496</v>
      </c>
      <c r="B48" s="386"/>
      <c r="C48" s="387"/>
      <c r="D48" s="387"/>
      <c r="E48" s="388"/>
      <c r="F48" s="395"/>
      <c r="G48" s="178"/>
      <c r="H48" s="178"/>
    </row>
    <row r="49" spans="1:8" s="79" customFormat="1" ht="22.05" customHeight="1" x14ac:dyDescent="0.25">
      <c r="A49" s="384"/>
      <c r="B49" s="389"/>
      <c r="C49" s="390"/>
      <c r="D49" s="390"/>
      <c r="E49" s="391"/>
      <c r="F49" s="396"/>
      <c r="G49" s="179"/>
      <c r="H49" s="179"/>
    </row>
    <row r="50" spans="1:8" s="79" customFormat="1" ht="22.05" customHeight="1" x14ac:dyDescent="0.25">
      <c r="A50" s="384"/>
      <c r="B50" s="389"/>
      <c r="C50" s="390"/>
      <c r="D50" s="390"/>
      <c r="E50" s="391"/>
      <c r="F50" s="396"/>
      <c r="G50" s="179"/>
      <c r="H50" s="179"/>
    </row>
    <row r="51" spans="1:8" s="79" customFormat="1" ht="22.05" customHeight="1" thickBot="1" x14ac:dyDescent="0.3">
      <c r="A51" s="385"/>
      <c r="B51" s="392"/>
      <c r="C51" s="393"/>
      <c r="D51" s="393"/>
      <c r="E51" s="394"/>
      <c r="F51" s="397"/>
      <c r="G51" s="180"/>
      <c r="H51" s="180"/>
    </row>
    <row r="52" spans="1:8" s="29" customFormat="1" ht="3" customHeight="1" x14ac:dyDescent="0.25"/>
    <row r="53" spans="1:8" s="29" customFormat="1" ht="13.05" customHeight="1" x14ac:dyDescent="0.25">
      <c r="A53" s="399" t="s">
        <v>384</v>
      </c>
      <c r="B53" s="399"/>
      <c r="C53" s="399"/>
      <c r="D53" s="399"/>
      <c r="E53" s="399"/>
      <c r="F53" s="399"/>
      <c r="G53" s="399"/>
      <c r="H53" s="399"/>
    </row>
    <row r="54" spans="1:8" s="29" customFormat="1" ht="15" x14ac:dyDescent="0.25"/>
    <row r="55" spans="1:8" s="29" customFormat="1" ht="15" x14ac:dyDescent="0.25"/>
    <row r="56" spans="1:8" s="29" customFormat="1" ht="15" x14ac:dyDescent="0.25"/>
    <row r="57" spans="1:8" s="29" customFormat="1" ht="15" x14ac:dyDescent="0.25"/>
    <row r="58" spans="1:8" s="29" customFormat="1" ht="15" x14ac:dyDescent="0.25"/>
    <row r="59" spans="1:8" s="29" customFormat="1" ht="15" x14ac:dyDescent="0.25"/>
    <row r="60" spans="1:8" s="29" customFormat="1" ht="15" x14ac:dyDescent="0.25"/>
    <row r="61" spans="1:8" s="29" customFormat="1" ht="15" x14ac:dyDescent="0.25"/>
    <row r="62" spans="1:8" s="29" customFormat="1" ht="15" x14ac:dyDescent="0.25"/>
    <row r="63" spans="1:8" s="29" customFormat="1" ht="15" x14ac:dyDescent="0.25"/>
    <row r="64" spans="1:8" s="29" customFormat="1" ht="15" x14ac:dyDescent="0.25"/>
    <row r="65" s="29" customFormat="1" ht="15" x14ac:dyDescent="0.25"/>
    <row r="66" s="29" customFormat="1" ht="15" x14ac:dyDescent="0.25"/>
    <row r="67" s="29" customFormat="1" ht="15" x14ac:dyDescent="0.25"/>
    <row r="68" s="29" customFormat="1" ht="15" x14ac:dyDescent="0.25"/>
    <row r="69" s="29" customFormat="1" ht="15" x14ac:dyDescent="0.25"/>
    <row r="70" s="29" customFormat="1" ht="15" x14ac:dyDescent="0.25"/>
    <row r="71" s="29" customFormat="1" ht="15" x14ac:dyDescent="0.25"/>
    <row r="72" s="29" customFormat="1" ht="15" x14ac:dyDescent="0.25"/>
    <row r="73" s="29" customFormat="1" ht="15" x14ac:dyDescent="0.25"/>
    <row r="74" s="29" customFormat="1" ht="15" x14ac:dyDescent="0.25"/>
    <row r="75" s="29" customFormat="1" ht="15" x14ac:dyDescent="0.25"/>
    <row r="76" s="29" customFormat="1" ht="15" x14ac:dyDescent="0.25"/>
    <row r="77" s="29" customFormat="1" ht="15" x14ac:dyDescent="0.25"/>
    <row r="78" s="29" customFormat="1" ht="15" x14ac:dyDescent="0.25"/>
    <row r="79" s="29" customFormat="1" ht="15" x14ac:dyDescent="0.25"/>
    <row r="80" s="29" customFormat="1" ht="15" x14ac:dyDescent="0.25"/>
    <row r="81" s="29" customFormat="1" ht="15" x14ac:dyDescent="0.25"/>
    <row r="82" s="29" customFormat="1" ht="15" x14ac:dyDescent="0.25"/>
    <row r="83" s="29" customFormat="1" ht="15" x14ac:dyDescent="0.25"/>
    <row r="84" s="29" customFormat="1" ht="15" x14ac:dyDescent="0.25"/>
    <row r="85" s="29" customFormat="1" ht="15" x14ac:dyDescent="0.25"/>
    <row r="86" s="29" customFormat="1" ht="15" x14ac:dyDescent="0.25"/>
    <row r="87" s="29" customFormat="1" ht="15" x14ac:dyDescent="0.25"/>
    <row r="88" s="29" customFormat="1" ht="15" x14ac:dyDescent="0.25"/>
    <row r="89" s="29" customFormat="1" ht="15" x14ac:dyDescent="0.25"/>
    <row r="90" s="29" customFormat="1" ht="15" x14ac:dyDescent="0.25"/>
    <row r="91" s="29" customFormat="1" ht="15" x14ac:dyDescent="0.25"/>
    <row r="92" s="29" customFormat="1" ht="15" x14ac:dyDescent="0.25"/>
    <row r="93" s="29" customFormat="1" ht="15" x14ac:dyDescent="0.25"/>
    <row r="94" s="29" customFormat="1" ht="15" x14ac:dyDescent="0.25"/>
    <row r="95" s="29" customFormat="1" ht="15" x14ac:dyDescent="0.25"/>
    <row r="96" s="29" customFormat="1" ht="15" x14ac:dyDescent="0.25"/>
    <row r="97" s="29" customFormat="1" ht="15" x14ac:dyDescent="0.25"/>
    <row r="98" s="29" customFormat="1" ht="15" x14ac:dyDescent="0.25"/>
    <row r="99" s="29" customFormat="1" ht="15" x14ac:dyDescent="0.25"/>
    <row r="100" s="29" customFormat="1" ht="15" x14ac:dyDescent="0.25"/>
    <row r="101" s="29" customFormat="1" ht="15" x14ac:dyDescent="0.25"/>
    <row r="102" s="29" customFormat="1" ht="15" x14ac:dyDescent="0.25"/>
    <row r="103" s="29" customFormat="1" ht="15" x14ac:dyDescent="0.25"/>
    <row r="104" s="29" customFormat="1" ht="15" x14ac:dyDescent="0.25"/>
    <row r="105" s="29" customFormat="1" ht="15" x14ac:dyDescent="0.25"/>
    <row r="106" s="29" customFormat="1" ht="15" x14ac:dyDescent="0.25"/>
    <row r="107" s="29" customFormat="1" ht="15" x14ac:dyDescent="0.25"/>
    <row r="108" s="29" customFormat="1" ht="15" x14ac:dyDescent="0.25"/>
  </sheetData>
  <sheetProtection password="89C2" sheet="1" objects="1" scenarios="1" formatCells="0" selectLockedCells="1"/>
  <mergeCells count="35">
    <mergeCell ref="A32:A35"/>
    <mergeCell ref="B32:E35"/>
    <mergeCell ref="F32:F35"/>
    <mergeCell ref="A53:H53"/>
    <mergeCell ref="A24:A27"/>
    <mergeCell ref="B24:E27"/>
    <mergeCell ref="F24:F27"/>
    <mergeCell ref="A28:A31"/>
    <mergeCell ref="B28:E31"/>
    <mergeCell ref="F28:F31"/>
    <mergeCell ref="A36:A39"/>
    <mergeCell ref="B36:E39"/>
    <mergeCell ref="F36:F39"/>
    <mergeCell ref="A40:A43"/>
    <mergeCell ref="B40:E43"/>
    <mergeCell ref="F40:F43"/>
    <mergeCell ref="A11:H11"/>
    <mergeCell ref="E14:H14"/>
    <mergeCell ref="E16:H16"/>
    <mergeCell ref="B19:E19"/>
    <mergeCell ref="A20:A23"/>
    <mergeCell ref="B20:E23"/>
    <mergeCell ref="F20:F23"/>
    <mergeCell ref="A8:H8"/>
    <mergeCell ref="G1:H1"/>
    <mergeCell ref="G2:H2"/>
    <mergeCell ref="G3:H3"/>
    <mergeCell ref="G4:H4"/>
    <mergeCell ref="A7:H7"/>
    <mergeCell ref="A44:A47"/>
    <mergeCell ref="B44:E47"/>
    <mergeCell ref="F44:F47"/>
    <mergeCell ref="A48:A51"/>
    <mergeCell ref="B48:E51"/>
    <mergeCell ref="F48:F51"/>
  </mergeCells>
  <printOptions horizontalCentered="1"/>
  <pageMargins left="0.25" right="0.25" top="0.5" bottom="0.25" header="0" footer="0"/>
  <pageSetup scale="90" orientation="portrait" r:id="rId1"/>
  <headerFooter alignWithMargins="0">
    <oddHeader>&amp;L&amp;"Arial,Bold"&amp;11BOG, California Community Colleges
Chancellor's Office (CCCCO)</oddHeader>
    <oddFooter>&amp;LCCCCO Forms Package with Sector&amp;R04-2014</oddFooter>
  </headerFooter>
  <rowBreaks count="1" manualBreakCount="1">
    <brk id="35" max="7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'Momentum Points'!$B$2:$B$36</xm:f>
          </x14:formula1>
          <xm:sqref>C16:D17</xm:sqref>
        </x14:dataValidation>
        <x14:dataValidation type="list" allowBlank="1" showInputMessage="1" showErrorMessage="1">
          <x14:formula1>
            <xm:f>'Leading Indicators'!$A$2:$A$8</xm:f>
          </x14:formula1>
          <xm:sqref>C14:D15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H108"/>
  <sheetViews>
    <sheetView zoomScale="87" zoomScaleNormal="87" workbookViewId="0">
      <selection activeCell="D11" sqref="D11:I11"/>
    </sheetView>
  </sheetViews>
  <sheetFormatPr defaultRowHeight="10.199999999999999" x14ac:dyDescent="0.2"/>
  <cols>
    <col min="1" max="1" width="7" style="7" customWidth="1"/>
    <col min="2" max="2" width="18.7109375" style="7" customWidth="1"/>
    <col min="3" max="3" width="10.7109375" style="7" customWidth="1"/>
    <col min="4" max="4" width="2.7109375" style="7" customWidth="1"/>
    <col min="5" max="5" width="44.7109375" style="7" customWidth="1"/>
    <col min="6" max="6" width="74.7109375" style="7" customWidth="1"/>
    <col min="7" max="7" width="25.7109375" style="7" customWidth="1"/>
    <col min="8" max="8" width="28.7109375" style="7" customWidth="1"/>
    <col min="9" max="9" width="17.42578125" style="7" customWidth="1"/>
    <col min="10" max="10" width="27.85546875" style="7" customWidth="1"/>
    <col min="11" max="16384" width="9.140625" style="7"/>
  </cols>
  <sheetData>
    <row r="1" spans="1:8" ht="25.05" customHeight="1" x14ac:dyDescent="0.2">
      <c r="A1" s="19"/>
      <c r="B1" s="19"/>
      <c r="C1" s="19"/>
      <c r="D1" s="19"/>
      <c r="E1" s="19"/>
      <c r="F1" s="169" t="s">
        <v>414</v>
      </c>
      <c r="G1" s="311" t="str">
        <f>'Contact Page'!D1</f>
        <v>Please Select Project on 'Do First' Tab</v>
      </c>
      <c r="H1" s="311"/>
    </row>
    <row r="2" spans="1:8" ht="25.05" customHeight="1" x14ac:dyDescent="0.2">
      <c r="A2" s="19"/>
      <c r="B2" s="19"/>
      <c r="C2" s="19"/>
      <c r="D2" s="19"/>
      <c r="E2" s="19"/>
      <c r="F2" s="169" t="s">
        <v>421</v>
      </c>
      <c r="G2" s="311" t="str">
        <f>'Contact Page'!D2</f>
        <v>Please Select Sector on 'Do First' Tab</v>
      </c>
      <c r="H2" s="311"/>
    </row>
    <row r="3" spans="1:8" ht="25.05" customHeight="1" x14ac:dyDescent="0.2">
      <c r="A3" s="20"/>
      <c r="B3" s="20"/>
      <c r="C3" s="20"/>
      <c r="D3" s="20"/>
      <c r="E3" s="20"/>
      <c r="F3" s="222" t="s">
        <v>10</v>
      </c>
      <c r="G3" s="326" t="str">
        <f>'Budget Summary'!D3</f>
        <v>Please Select District on 'Do First' Tab</v>
      </c>
      <c r="H3" s="326"/>
    </row>
    <row r="4" spans="1:8" ht="25.05" customHeight="1" x14ac:dyDescent="0.2">
      <c r="A4" s="20"/>
      <c r="B4" s="20"/>
      <c r="C4" s="20"/>
      <c r="D4" s="20"/>
      <c r="E4" s="20"/>
      <c r="F4" s="222" t="s">
        <v>11</v>
      </c>
      <c r="G4" s="326" t="str">
        <f>'Budget Summary'!D4</f>
        <v>ERROR-College is not within District selected</v>
      </c>
      <c r="H4" s="326"/>
    </row>
    <row r="5" spans="1:8" ht="19.95" customHeight="1" x14ac:dyDescent="0.25">
      <c r="A5" s="20"/>
      <c r="B5" s="20"/>
      <c r="C5" s="20"/>
      <c r="D5" s="20"/>
      <c r="E5" s="20"/>
      <c r="F5" s="222" t="s">
        <v>255</v>
      </c>
      <c r="G5" s="201" t="str">
        <f>'Budget Summary'!D5</f>
        <v>ERROR</v>
      </c>
      <c r="H5" s="12"/>
    </row>
    <row r="6" spans="1:8" ht="7.95" customHeight="1" x14ac:dyDescent="0.2">
      <c r="A6" s="4"/>
      <c r="B6" s="4"/>
      <c r="C6" s="4"/>
      <c r="D6" s="4"/>
      <c r="E6" s="4"/>
      <c r="F6" s="4"/>
      <c r="G6" s="4"/>
      <c r="H6" s="4"/>
    </row>
    <row r="7" spans="1:8" ht="21" x14ac:dyDescent="0.4">
      <c r="A7" s="304" t="s">
        <v>382</v>
      </c>
      <c r="B7" s="304"/>
      <c r="C7" s="304"/>
      <c r="D7" s="304"/>
      <c r="E7" s="304"/>
      <c r="F7" s="304"/>
      <c r="G7" s="304"/>
      <c r="H7" s="304"/>
    </row>
    <row r="8" spans="1:8" ht="17.399999999999999" x14ac:dyDescent="0.3">
      <c r="A8" s="398" t="s">
        <v>461</v>
      </c>
      <c r="B8" s="398"/>
      <c r="C8" s="398"/>
      <c r="D8" s="398"/>
      <c r="E8" s="398"/>
      <c r="F8" s="398"/>
      <c r="G8" s="398"/>
      <c r="H8" s="398"/>
    </row>
    <row r="9" spans="1:8" ht="7.95" customHeight="1" thickBot="1" x14ac:dyDescent="0.25">
      <c r="A9" s="4"/>
      <c r="B9" s="4"/>
      <c r="C9" s="4"/>
      <c r="D9" s="4"/>
      <c r="E9" s="4"/>
      <c r="F9" s="4"/>
      <c r="G9" s="4"/>
      <c r="H9" s="4"/>
    </row>
    <row r="10" spans="1:8" ht="18" customHeight="1" x14ac:dyDescent="0.3">
      <c r="A10" s="227" t="s">
        <v>455</v>
      </c>
      <c r="B10" s="240"/>
      <c r="C10" s="256">
        <v>5</v>
      </c>
      <c r="D10" s="228"/>
      <c r="E10" s="228"/>
      <c r="F10" s="228"/>
      <c r="G10" s="228"/>
      <c r="H10" s="229"/>
    </row>
    <row r="11" spans="1:8" s="29" customFormat="1" ht="40.049999999999997" customHeight="1" thickBot="1" x14ac:dyDescent="0.3">
      <c r="A11" s="400" t="str">
        <f>IF('Do First'!D32="","",'Do First'!D32)</f>
        <v/>
      </c>
      <c r="B11" s="401"/>
      <c r="C11" s="401"/>
      <c r="D11" s="401"/>
      <c r="E11" s="401"/>
      <c r="F11" s="401"/>
      <c r="G11" s="401"/>
      <c r="H11" s="402"/>
    </row>
    <row r="12" spans="1:8" ht="7.95" customHeight="1" thickBot="1" x14ac:dyDescent="0.25">
      <c r="A12" s="4"/>
      <c r="B12" s="4"/>
      <c r="C12" s="4"/>
      <c r="D12" s="4"/>
      <c r="E12" s="4"/>
      <c r="F12" s="4"/>
      <c r="G12" s="4"/>
      <c r="H12" s="4"/>
    </row>
    <row r="13" spans="1:8" s="133" customFormat="1" ht="18" customHeight="1" x14ac:dyDescent="0.2">
      <c r="A13" s="223" t="s">
        <v>383</v>
      </c>
      <c r="B13" s="175"/>
      <c r="C13" s="230"/>
      <c r="D13" s="230"/>
      <c r="E13" s="176"/>
      <c r="F13" s="176"/>
      <c r="G13" s="172"/>
      <c r="H13" s="189"/>
    </row>
    <row r="14" spans="1:8" s="133" customFormat="1" ht="28.05" customHeight="1" x14ac:dyDescent="0.2">
      <c r="A14" s="233"/>
      <c r="B14" s="231" t="s">
        <v>456</v>
      </c>
      <c r="C14" s="246"/>
      <c r="D14" s="232"/>
      <c r="E14" s="403" t="str">
        <f>IF(C14="","",VLOOKUP(C14,'Leading Indicators'!A2:B8,2,0))</f>
        <v/>
      </c>
      <c r="F14" s="403"/>
      <c r="G14" s="403"/>
      <c r="H14" s="404"/>
    </row>
    <row r="15" spans="1:8" s="239" customFormat="1" ht="4.05" customHeight="1" x14ac:dyDescent="0.2">
      <c r="A15" s="234"/>
      <c r="B15" s="235"/>
      <c r="C15" s="236"/>
      <c r="D15" s="236"/>
      <c r="E15" s="237"/>
      <c r="F15" s="237"/>
      <c r="G15" s="237"/>
      <c r="H15" s="238"/>
    </row>
    <row r="16" spans="1:8" s="133" customFormat="1" ht="28.05" customHeight="1" x14ac:dyDescent="0.2">
      <c r="A16" s="233"/>
      <c r="B16" s="231" t="s">
        <v>457</v>
      </c>
      <c r="C16" s="246"/>
      <c r="D16" s="232"/>
      <c r="E16" s="403" t="str">
        <f>IF(C16="","",VLOOKUP(C16,'Momentum Points'!B2:C36,2,0))</f>
        <v/>
      </c>
      <c r="F16" s="403"/>
      <c r="G16" s="403"/>
      <c r="H16" s="404"/>
    </row>
    <row r="17" spans="1:8" s="239" customFormat="1" ht="4.05" customHeight="1" thickBot="1" x14ac:dyDescent="0.25">
      <c r="A17" s="241"/>
      <c r="B17" s="242"/>
      <c r="C17" s="243"/>
      <c r="D17" s="243"/>
      <c r="E17" s="244"/>
      <c r="F17" s="244"/>
      <c r="G17" s="244"/>
      <c r="H17" s="245"/>
    </row>
    <row r="18" spans="1:8" ht="7.95" customHeight="1" thickBot="1" x14ac:dyDescent="0.25">
      <c r="A18" s="4"/>
      <c r="B18" s="4"/>
      <c r="C18" s="4"/>
      <c r="D18" s="4"/>
      <c r="E18" s="4"/>
      <c r="F18" s="4"/>
      <c r="G18" s="4"/>
      <c r="H18" s="4"/>
    </row>
    <row r="19" spans="1:8" s="79" customFormat="1" ht="37.200000000000003" customHeight="1" thickBot="1" x14ac:dyDescent="0.3">
      <c r="A19" s="107" t="s">
        <v>289</v>
      </c>
      <c r="B19" s="405" t="s">
        <v>241</v>
      </c>
      <c r="C19" s="406"/>
      <c r="D19" s="406"/>
      <c r="E19" s="407"/>
      <c r="F19" s="107" t="s">
        <v>244</v>
      </c>
      <c r="G19" s="224" t="s">
        <v>242</v>
      </c>
      <c r="H19" s="108" t="s">
        <v>243</v>
      </c>
    </row>
    <row r="20" spans="1:8" s="79" customFormat="1" ht="22.05" customHeight="1" x14ac:dyDescent="0.25">
      <c r="A20" s="383" t="s">
        <v>497</v>
      </c>
      <c r="B20" s="386"/>
      <c r="C20" s="387"/>
      <c r="D20" s="387"/>
      <c r="E20" s="388"/>
      <c r="F20" s="395"/>
      <c r="G20" s="178"/>
      <c r="H20" s="178"/>
    </row>
    <row r="21" spans="1:8" s="79" customFormat="1" ht="22.05" customHeight="1" x14ac:dyDescent="0.25">
      <c r="A21" s="384"/>
      <c r="B21" s="389"/>
      <c r="C21" s="390"/>
      <c r="D21" s="390"/>
      <c r="E21" s="391"/>
      <c r="F21" s="396"/>
      <c r="G21" s="179"/>
      <c r="H21" s="179"/>
    </row>
    <row r="22" spans="1:8" s="79" customFormat="1" ht="22.05" customHeight="1" x14ac:dyDescent="0.25">
      <c r="A22" s="384"/>
      <c r="B22" s="389"/>
      <c r="C22" s="390"/>
      <c r="D22" s="390"/>
      <c r="E22" s="391"/>
      <c r="F22" s="396"/>
      <c r="G22" s="179"/>
      <c r="H22" s="179"/>
    </row>
    <row r="23" spans="1:8" s="79" customFormat="1" ht="22.05" customHeight="1" thickBot="1" x14ac:dyDescent="0.3">
      <c r="A23" s="385"/>
      <c r="B23" s="392"/>
      <c r="C23" s="393"/>
      <c r="D23" s="393"/>
      <c r="E23" s="394"/>
      <c r="F23" s="397"/>
      <c r="G23" s="180"/>
      <c r="H23" s="180"/>
    </row>
    <row r="24" spans="1:8" s="79" customFormat="1" ht="22.05" customHeight="1" x14ac:dyDescent="0.25">
      <c r="A24" s="383" t="s">
        <v>498</v>
      </c>
      <c r="B24" s="386"/>
      <c r="C24" s="387"/>
      <c r="D24" s="387"/>
      <c r="E24" s="388"/>
      <c r="F24" s="395"/>
      <c r="G24" s="178"/>
      <c r="H24" s="178"/>
    </row>
    <row r="25" spans="1:8" s="79" customFormat="1" ht="22.05" customHeight="1" x14ac:dyDescent="0.25">
      <c r="A25" s="384"/>
      <c r="B25" s="389"/>
      <c r="C25" s="390"/>
      <c r="D25" s="390"/>
      <c r="E25" s="391"/>
      <c r="F25" s="396"/>
      <c r="G25" s="179"/>
      <c r="H25" s="179"/>
    </row>
    <row r="26" spans="1:8" s="79" customFormat="1" ht="22.05" customHeight="1" x14ac:dyDescent="0.25">
      <c r="A26" s="384"/>
      <c r="B26" s="389"/>
      <c r="C26" s="390"/>
      <c r="D26" s="390"/>
      <c r="E26" s="391"/>
      <c r="F26" s="396"/>
      <c r="G26" s="179"/>
      <c r="H26" s="179"/>
    </row>
    <row r="27" spans="1:8" s="79" customFormat="1" ht="22.05" customHeight="1" thickBot="1" x14ac:dyDescent="0.3">
      <c r="A27" s="385"/>
      <c r="B27" s="392"/>
      <c r="C27" s="393"/>
      <c r="D27" s="393"/>
      <c r="E27" s="394"/>
      <c r="F27" s="397"/>
      <c r="G27" s="180"/>
      <c r="H27" s="180"/>
    </row>
    <row r="28" spans="1:8" s="79" customFormat="1" ht="22.05" customHeight="1" x14ac:dyDescent="0.25">
      <c r="A28" s="383" t="s">
        <v>499</v>
      </c>
      <c r="B28" s="386"/>
      <c r="C28" s="387"/>
      <c r="D28" s="387"/>
      <c r="E28" s="388"/>
      <c r="F28" s="395"/>
      <c r="G28" s="178"/>
      <c r="H28" s="178"/>
    </row>
    <row r="29" spans="1:8" s="79" customFormat="1" ht="22.05" customHeight="1" x14ac:dyDescent="0.25">
      <c r="A29" s="384"/>
      <c r="B29" s="389"/>
      <c r="C29" s="390"/>
      <c r="D29" s="390"/>
      <c r="E29" s="391"/>
      <c r="F29" s="396"/>
      <c r="G29" s="179"/>
      <c r="H29" s="179"/>
    </row>
    <row r="30" spans="1:8" s="79" customFormat="1" ht="22.05" customHeight="1" x14ac:dyDescent="0.25">
      <c r="A30" s="384"/>
      <c r="B30" s="389"/>
      <c r="C30" s="390"/>
      <c r="D30" s="390"/>
      <c r="E30" s="391"/>
      <c r="F30" s="396"/>
      <c r="G30" s="179"/>
      <c r="H30" s="179"/>
    </row>
    <row r="31" spans="1:8" s="79" customFormat="1" ht="22.05" customHeight="1" thickBot="1" x14ac:dyDescent="0.3">
      <c r="A31" s="385"/>
      <c r="B31" s="392"/>
      <c r="C31" s="393"/>
      <c r="D31" s="393"/>
      <c r="E31" s="394"/>
      <c r="F31" s="397"/>
      <c r="G31" s="180"/>
      <c r="H31" s="180"/>
    </row>
    <row r="32" spans="1:8" s="79" customFormat="1" ht="22.05" customHeight="1" x14ac:dyDescent="0.25">
      <c r="A32" s="383" t="s">
        <v>500</v>
      </c>
      <c r="B32" s="386"/>
      <c r="C32" s="387"/>
      <c r="D32" s="387"/>
      <c r="E32" s="388"/>
      <c r="F32" s="395"/>
      <c r="G32" s="178"/>
      <c r="H32" s="178"/>
    </row>
    <row r="33" spans="1:8" s="79" customFormat="1" ht="22.05" customHeight="1" x14ac:dyDescent="0.25">
      <c r="A33" s="384"/>
      <c r="B33" s="389"/>
      <c r="C33" s="390"/>
      <c r="D33" s="390"/>
      <c r="E33" s="391"/>
      <c r="F33" s="396"/>
      <c r="G33" s="179"/>
      <c r="H33" s="179"/>
    </row>
    <row r="34" spans="1:8" s="79" customFormat="1" ht="22.05" customHeight="1" x14ac:dyDescent="0.25">
      <c r="A34" s="384"/>
      <c r="B34" s="389"/>
      <c r="C34" s="390"/>
      <c r="D34" s="390"/>
      <c r="E34" s="391"/>
      <c r="F34" s="396"/>
      <c r="G34" s="179"/>
      <c r="H34" s="179"/>
    </row>
    <row r="35" spans="1:8" s="79" customFormat="1" ht="22.05" customHeight="1" thickBot="1" x14ac:dyDescent="0.3">
      <c r="A35" s="385"/>
      <c r="B35" s="392"/>
      <c r="C35" s="393"/>
      <c r="D35" s="393"/>
      <c r="E35" s="394"/>
      <c r="F35" s="397"/>
      <c r="G35" s="180"/>
      <c r="H35" s="180"/>
    </row>
    <row r="36" spans="1:8" s="79" customFormat="1" ht="22.05" customHeight="1" x14ac:dyDescent="0.25">
      <c r="A36" s="383" t="s">
        <v>501</v>
      </c>
      <c r="B36" s="386"/>
      <c r="C36" s="387"/>
      <c r="D36" s="387"/>
      <c r="E36" s="388"/>
      <c r="F36" s="395"/>
      <c r="G36" s="178"/>
      <c r="H36" s="178"/>
    </row>
    <row r="37" spans="1:8" s="79" customFormat="1" ht="22.05" customHeight="1" x14ac:dyDescent="0.25">
      <c r="A37" s="384"/>
      <c r="B37" s="389"/>
      <c r="C37" s="390"/>
      <c r="D37" s="390"/>
      <c r="E37" s="391"/>
      <c r="F37" s="396"/>
      <c r="G37" s="179"/>
      <c r="H37" s="179"/>
    </row>
    <row r="38" spans="1:8" s="79" customFormat="1" ht="22.05" customHeight="1" x14ac:dyDescent="0.25">
      <c r="A38" s="384"/>
      <c r="B38" s="389"/>
      <c r="C38" s="390"/>
      <c r="D38" s="390"/>
      <c r="E38" s="391"/>
      <c r="F38" s="396"/>
      <c r="G38" s="179"/>
      <c r="H38" s="179"/>
    </row>
    <row r="39" spans="1:8" s="79" customFormat="1" ht="22.05" customHeight="1" thickBot="1" x14ac:dyDescent="0.3">
      <c r="A39" s="385"/>
      <c r="B39" s="392"/>
      <c r="C39" s="393"/>
      <c r="D39" s="393"/>
      <c r="E39" s="394"/>
      <c r="F39" s="397"/>
      <c r="G39" s="180"/>
      <c r="H39" s="180"/>
    </row>
    <row r="40" spans="1:8" s="79" customFormat="1" ht="22.05" customHeight="1" x14ac:dyDescent="0.25">
      <c r="A40" s="383" t="s">
        <v>502</v>
      </c>
      <c r="B40" s="386"/>
      <c r="C40" s="387"/>
      <c r="D40" s="387"/>
      <c r="E40" s="388"/>
      <c r="F40" s="395"/>
      <c r="G40" s="178"/>
      <c r="H40" s="178"/>
    </row>
    <row r="41" spans="1:8" s="79" customFormat="1" ht="22.05" customHeight="1" x14ac:dyDescent="0.25">
      <c r="A41" s="384"/>
      <c r="B41" s="389"/>
      <c r="C41" s="390"/>
      <c r="D41" s="390"/>
      <c r="E41" s="391"/>
      <c r="F41" s="396"/>
      <c r="G41" s="179"/>
      <c r="H41" s="179"/>
    </row>
    <row r="42" spans="1:8" s="79" customFormat="1" ht="22.05" customHeight="1" x14ac:dyDescent="0.25">
      <c r="A42" s="384"/>
      <c r="B42" s="389"/>
      <c r="C42" s="390"/>
      <c r="D42" s="390"/>
      <c r="E42" s="391"/>
      <c r="F42" s="396"/>
      <c r="G42" s="179"/>
      <c r="H42" s="179"/>
    </row>
    <row r="43" spans="1:8" s="79" customFormat="1" ht="22.05" customHeight="1" thickBot="1" x14ac:dyDescent="0.3">
      <c r="A43" s="385"/>
      <c r="B43" s="392"/>
      <c r="C43" s="393"/>
      <c r="D43" s="393"/>
      <c r="E43" s="394"/>
      <c r="F43" s="397"/>
      <c r="G43" s="180"/>
      <c r="H43" s="180"/>
    </row>
    <row r="44" spans="1:8" s="79" customFormat="1" ht="22.05" customHeight="1" x14ac:dyDescent="0.25">
      <c r="A44" s="383" t="s">
        <v>503</v>
      </c>
      <c r="B44" s="386"/>
      <c r="C44" s="387"/>
      <c r="D44" s="387"/>
      <c r="E44" s="388"/>
      <c r="F44" s="395"/>
      <c r="G44" s="178"/>
      <c r="H44" s="178"/>
    </row>
    <row r="45" spans="1:8" s="79" customFormat="1" ht="22.05" customHeight="1" x14ac:dyDescent="0.25">
      <c r="A45" s="384"/>
      <c r="B45" s="389"/>
      <c r="C45" s="390"/>
      <c r="D45" s="390"/>
      <c r="E45" s="391"/>
      <c r="F45" s="396"/>
      <c r="G45" s="179"/>
      <c r="H45" s="179"/>
    </row>
    <row r="46" spans="1:8" s="79" customFormat="1" ht="22.05" customHeight="1" x14ac:dyDescent="0.25">
      <c r="A46" s="384"/>
      <c r="B46" s="389"/>
      <c r="C46" s="390"/>
      <c r="D46" s="390"/>
      <c r="E46" s="391"/>
      <c r="F46" s="396"/>
      <c r="G46" s="179"/>
      <c r="H46" s="179"/>
    </row>
    <row r="47" spans="1:8" s="79" customFormat="1" ht="22.05" customHeight="1" thickBot="1" x14ac:dyDescent="0.3">
      <c r="A47" s="385"/>
      <c r="B47" s="392"/>
      <c r="C47" s="393"/>
      <c r="D47" s="393"/>
      <c r="E47" s="394"/>
      <c r="F47" s="397"/>
      <c r="G47" s="180"/>
      <c r="H47" s="180"/>
    </row>
    <row r="48" spans="1:8" s="79" customFormat="1" ht="22.05" customHeight="1" x14ac:dyDescent="0.25">
      <c r="A48" s="383" t="s">
        <v>504</v>
      </c>
      <c r="B48" s="386"/>
      <c r="C48" s="387"/>
      <c r="D48" s="387"/>
      <c r="E48" s="388"/>
      <c r="F48" s="395"/>
      <c r="G48" s="178"/>
      <c r="H48" s="178"/>
    </row>
    <row r="49" spans="1:8" s="79" customFormat="1" ht="22.05" customHeight="1" x14ac:dyDescent="0.25">
      <c r="A49" s="384"/>
      <c r="B49" s="389"/>
      <c r="C49" s="390"/>
      <c r="D49" s="390"/>
      <c r="E49" s="391"/>
      <c r="F49" s="396"/>
      <c r="G49" s="179"/>
      <c r="H49" s="179"/>
    </row>
    <row r="50" spans="1:8" s="79" customFormat="1" ht="22.05" customHeight="1" x14ac:dyDescent="0.25">
      <c r="A50" s="384"/>
      <c r="B50" s="389"/>
      <c r="C50" s="390"/>
      <c r="D50" s="390"/>
      <c r="E50" s="391"/>
      <c r="F50" s="396"/>
      <c r="G50" s="179"/>
      <c r="H50" s="179"/>
    </row>
    <row r="51" spans="1:8" s="79" customFormat="1" ht="22.05" customHeight="1" thickBot="1" x14ac:dyDescent="0.3">
      <c r="A51" s="385"/>
      <c r="B51" s="392"/>
      <c r="C51" s="393"/>
      <c r="D51" s="393"/>
      <c r="E51" s="394"/>
      <c r="F51" s="397"/>
      <c r="G51" s="180"/>
      <c r="H51" s="180"/>
    </row>
    <row r="52" spans="1:8" s="29" customFormat="1" ht="3" customHeight="1" x14ac:dyDescent="0.25"/>
    <row r="53" spans="1:8" s="29" customFormat="1" ht="13.05" customHeight="1" x14ac:dyDescent="0.25">
      <c r="A53" s="399" t="s">
        <v>384</v>
      </c>
      <c r="B53" s="399"/>
      <c r="C53" s="399"/>
      <c r="D53" s="399"/>
      <c r="E53" s="399"/>
      <c r="F53" s="399"/>
      <c r="G53" s="399"/>
      <c r="H53" s="399"/>
    </row>
    <row r="54" spans="1:8" s="29" customFormat="1" ht="15" x14ac:dyDescent="0.25"/>
    <row r="55" spans="1:8" s="29" customFormat="1" ht="15" x14ac:dyDescent="0.25"/>
    <row r="56" spans="1:8" s="29" customFormat="1" ht="15" x14ac:dyDescent="0.25"/>
    <row r="57" spans="1:8" s="29" customFormat="1" ht="15" x14ac:dyDescent="0.25"/>
    <row r="58" spans="1:8" s="29" customFormat="1" ht="15" x14ac:dyDescent="0.25"/>
    <row r="59" spans="1:8" s="29" customFormat="1" ht="15" x14ac:dyDescent="0.25"/>
    <row r="60" spans="1:8" s="29" customFormat="1" ht="15" x14ac:dyDescent="0.25"/>
    <row r="61" spans="1:8" s="29" customFormat="1" ht="15" x14ac:dyDescent="0.25"/>
    <row r="62" spans="1:8" s="29" customFormat="1" ht="15" x14ac:dyDescent="0.25"/>
    <row r="63" spans="1:8" s="29" customFormat="1" ht="15" x14ac:dyDescent="0.25"/>
    <row r="64" spans="1:8" s="29" customFormat="1" ht="15" x14ac:dyDescent="0.25"/>
    <row r="65" s="29" customFormat="1" ht="15" x14ac:dyDescent="0.25"/>
    <row r="66" s="29" customFormat="1" ht="15" x14ac:dyDescent="0.25"/>
    <row r="67" s="29" customFormat="1" ht="15" x14ac:dyDescent="0.25"/>
    <row r="68" s="29" customFormat="1" ht="15" x14ac:dyDescent="0.25"/>
    <row r="69" s="29" customFormat="1" ht="15" x14ac:dyDescent="0.25"/>
    <row r="70" s="29" customFormat="1" ht="15" x14ac:dyDescent="0.25"/>
    <row r="71" s="29" customFormat="1" ht="15" x14ac:dyDescent="0.25"/>
    <row r="72" s="29" customFormat="1" ht="15" x14ac:dyDescent="0.25"/>
    <row r="73" s="29" customFormat="1" ht="15" x14ac:dyDescent="0.25"/>
    <row r="74" s="29" customFormat="1" ht="15" x14ac:dyDescent="0.25"/>
    <row r="75" s="29" customFormat="1" ht="15" x14ac:dyDescent="0.25"/>
    <row r="76" s="29" customFormat="1" ht="15" x14ac:dyDescent="0.25"/>
    <row r="77" s="29" customFormat="1" ht="15" x14ac:dyDescent="0.25"/>
    <row r="78" s="29" customFormat="1" ht="15" x14ac:dyDescent="0.25"/>
    <row r="79" s="29" customFormat="1" ht="15" x14ac:dyDescent="0.25"/>
    <row r="80" s="29" customFormat="1" ht="15" x14ac:dyDescent="0.25"/>
    <row r="81" s="29" customFormat="1" ht="15" x14ac:dyDescent="0.25"/>
    <row r="82" s="29" customFormat="1" ht="15" x14ac:dyDescent="0.25"/>
    <row r="83" s="29" customFormat="1" ht="15" x14ac:dyDescent="0.25"/>
    <row r="84" s="29" customFormat="1" ht="15" x14ac:dyDescent="0.25"/>
    <row r="85" s="29" customFormat="1" ht="15" x14ac:dyDescent="0.25"/>
    <row r="86" s="29" customFormat="1" ht="15" x14ac:dyDescent="0.25"/>
    <row r="87" s="29" customFormat="1" ht="15" x14ac:dyDescent="0.25"/>
    <row r="88" s="29" customFormat="1" ht="15" x14ac:dyDescent="0.25"/>
    <row r="89" s="29" customFormat="1" ht="15" x14ac:dyDescent="0.25"/>
    <row r="90" s="29" customFormat="1" ht="15" x14ac:dyDescent="0.25"/>
    <row r="91" s="29" customFormat="1" ht="15" x14ac:dyDescent="0.25"/>
    <row r="92" s="29" customFormat="1" ht="15" x14ac:dyDescent="0.25"/>
    <row r="93" s="29" customFormat="1" ht="15" x14ac:dyDescent="0.25"/>
    <row r="94" s="29" customFormat="1" ht="15" x14ac:dyDescent="0.25"/>
    <row r="95" s="29" customFormat="1" ht="15" x14ac:dyDescent="0.25"/>
    <row r="96" s="29" customFormat="1" ht="15" x14ac:dyDescent="0.25"/>
    <row r="97" s="29" customFormat="1" ht="15" x14ac:dyDescent="0.25"/>
    <row r="98" s="29" customFormat="1" ht="15" x14ac:dyDescent="0.25"/>
    <row r="99" s="29" customFormat="1" ht="15" x14ac:dyDescent="0.25"/>
    <row r="100" s="29" customFormat="1" ht="15" x14ac:dyDescent="0.25"/>
    <row r="101" s="29" customFormat="1" ht="15" x14ac:dyDescent="0.25"/>
    <row r="102" s="29" customFormat="1" ht="15" x14ac:dyDescent="0.25"/>
    <row r="103" s="29" customFormat="1" ht="15" x14ac:dyDescent="0.25"/>
    <row r="104" s="29" customFormat="1" ht="15" x14ac:dyDescent="0.25"/>
    <row r="105" s="29" customFormat="1" ht="15" x14ac:dyDescent="0.25"/>
    <row r="106" s="29" customFormat="1" ht="15" x14ac:dyDescent="0.25"/>
    <row r="107" s="29" customFormat="1" ht="15" x14ac:dyDescent="0.25"/>
    <row r="108" s="29" customFormat="1" ht="15" x14ac:dyDescent="0.25"/>
  </sheetData>
  <sheetProtection password="89C2" sheet="1" objects="1" scenarios="1" formatCells="0" selectLockedCells="1"/>
  <mergeCells count="35">
    <mergeCell ref="A32:A35"/>
    <mergeCell ref="B32:E35"/>
    <mergeCell ref="F32:F35"/>
    <mergeCell ref="A53:H53"/>
    <mergeCell ref="A24:A27"/>
    <mergeCell ref="B24:E27"/>
    <mergeCell ref="F24:F27"/>
    <mergeCell ref="A28:A31"/>
    <mergeCell ref="B28:E31"/>
    <mergeCell ref="F28:F31"/>
    <mergeCell ref="A36:A39"/>
    <mergeCell ref="B36:E39"/>
    <mergeCell ref="F36:F39"/>
    <mergeCell ref="A40:A43"/>
    <mergeCell ref="B40:E43"/>
    <mergeCell ref="F40:F43"/>
    <mergeCell ref="A11:H11"/>
    <mergeCell ref="E14:H14"/>
    <mergeCell ref="E16:H16"/>
    <mergeCell ref="B19:E19"/>
    <mergeCell ref="A20:A23"/>
    <mergeCell ref="B20:E23"/>
    <mergeCell ref="F20:F23"/>
    <mergeCell ref="A8:H8"/>
    <mergeCell ref="G1:H1"/>
    <mergeCell ref="G2:H2"/>
    <mergeCell ref="G3:H3"/>
    <mergeCell ref="G4:H4"/>
    <mergeCell ref="A7:H7"/>
    <mergeCell ref="A44:A47"/>
    <mergeCell ref="B44:E47"/>
    <mergeCell ref="F44:F47"/>
    <mergeCell ref="A48:A51"/>
    <mergeCell ref="B48:E51"/>
    <mergeCell ref="F48:F51"/>
  </mergeCells>
  <printOptions horizontalCentered="1"/>
  <pageMargins left="0.25" right="0.25" top="0.5" bottom="0.25" header="0" footer="0"/>
  <pageSetup scale="90" orientation="portrait" r:id="rId1"/>
  <headerFooter alignWithMargins="0">
    <oddHeader>&amp;L&amp;"Arial,Bold"&amp;11BOG, California Community Colleges
Chancellor's Office (CCCCO)</oddHeader>
    <oddFooter>&amp;LCCCCO Forms Package with Sector&amp;R04-2014</oddFooter>
  </headerFooter>
  <rowBreaks count="1" manualBreakCount="1">
    <brk id="35" max="7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'Leading Indicators'!$A$2:$A$8</xm:f>
          </x14:formula1>
          <xm:sqref>C14:D15</xm:sqref>
        </x14:dataValidation>
        <x14:dataValidation type="list" allowBlank="1" showInputMessage="1" showErrorMessage="1">
          <x14:formula1>
            <xm:f>'Momentum Points'!$B$2:$B$36</xm:f>
          </x14:formula1>
          <xm:sqref>C16:D17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H108"/>
  <sheetViews>
    <sheetView zoomScale="87" zoomScaleNormal="87" workbookViewId="0">
      <selection activeCell="D11" sqref="D11:I11"/>
    </sheetView>
  </sheetViews>
  <sheetFormatPr defaultRowHeight="10.199999999999999" x14ac:dyDescent="0.2"/>
  <cols>
    <col min="1" max="1" width="7" style="7" customWidth="1"/>
    <col min="2" max="2" width="18.7109375" style="7" customWidth="1"/>
    <col min="3" max="3" width="10.7109375" style="7" customWidth="1"/>
    <col min="4" max="4" width="2.7109375" style="7" customWidth="1"/>
    <col min="5" max="5" width="44.7109375" style="7" customWidth="1"/>
    <col min="6" max="6" width="74.7109375" style="7" customWidth="1"/>
    <col min="7" max="7" width="25.7109375" style="7" customWidth="1"/>
    <col min="8" max="8" width="28.7109375" style="7" customWidth="1"/>
    <col min="9" max="9" width="17.42578125" style="7" customWidth="1"/>
    <col min="10" max="10" width="27.85546875" style="7" customWidth="1"/>
    <col min="11" max="16384" width="9.140625" style="7"/>
  </cols>
  <sheetData>
    <row r="1" spans="1:8" ht="25.05" customHeight="1" x14ac:dyDescent="0.2">
      <c r="A1" s="19"/>
      <c r="B1" s="19"/>
      <c r="C1" s="19"/>
      <c r="D1" s="19"/>
      <c r="E1" s="19"/>
      <c r="F1" s="169" t="s">
        <v>414</v>
      </c>
      <c r="G1" s="311" t="str">
        <f>'Contact Page'!D1</f>
        <v>Please Select Project on 'Do First' Tab</v>
      </c>
      <c r="H1" s="311"/>
    </row>
    <row r="2" spans="1:8" ht="25.05" customHeight="1" x14ac:dyDescent="0.2">
      <c r="A2" s="19"/>
      <c r="B2" s="19"/>
      <c r="C2" s="19"/>
      <c r="D2" s="19"/>
      <c r="E2" s="19"/>
      <c r="F2" s="169" t="s">
        <v>421</v>
      </c>
      <c r="G2" s="311" t="str">
        <f>'Contact Page'!D2</f>
        <v>Please Select Sector on 'Do First' Tab</v>
      </c>
      <c r="H2" s="311"/>
    </row>
    <row r="3" spans="1:8" ht="25.05" customHeight="1" x14ac:dyDescent="0.2">
      <c r="A3" s="20"/>
      <c r="B3" s="20"/>
      <c r="C3" s="20"/>
      <c r="D3" s="20"/>
      <c r="E3" s="20"/>
      <c r="F3" s="222" t="s">
        <v>10</v>
      </c>
      <c r="G3" s="326" t="str">
        <f>'Budget Summary'!D3</f>
        <v>Please Select District on 'Do First' Tab</v>
      </c>
      <c r="H3" s="326"/>
    </row>
    <row r="4" spans="1:8" ht="25.05" customHeight="1" x14ac:dyDescent="0.2">
      <c r="A4" s="20"/>
      <c r="B4" s="20"/>
      <c r="C4" s="20"/>
      <c r="D4" s="20"/>
      <c r="E4" s="20"/>
      <c r="F4" s="222" t="s">
        <v>11</v>
      </c>
      <c r="G4" s="326" t="str">
        <f>'Budget Summary'!D4</f>
        <v>ERROR-College is not within District selected</v>
      </c>
      <c r="H4" s="326"/>
    </row>
    <row r="5" spans="1:8" ht="19.95" customHeight="1" x14ac:dyDescent="0.25">
      <c r="A5" s="20"/>
      <c r="B5" s="20"/>
      <c r="C5" s="20"/>
      <c r="D5" s="20"/>
      <c r="E5" s="20"/>
      <c r="F5" s="222" t="s">
        <v>255</v>
      </c>
      <c r="G5" s="201" t="str">
        <f>'Budget Summary'!D5</f>
        <v>ERROR</v>
      </c>
      <c r="H5" s="12"/>
    </row>
    <row r="6" spans="1:8" ht="7.95" customHeight="1" x14ac:dyDescent="0.2">
      <c r="A6" s="4"/>
      <c r="B6" s="4"/>
      <c r="C6" s="4"/>
      <c r="D6" s="4"/>
      <c r="E6" s="4"/>
      <c r="F6" s="4"/>
      <c r="G6" s="4"/>
      <c r="H6" s="4"/>
    </row>
    <row r="7" spans="1:8" ht="21" x14ac:dyDescent="0.4">
      <c r="A7" s="304" t="s">
        <v>382</v>
      </c>
      <c r="B7" s="304"/>
      <c r="C7" s="304"/>
      <c r="D7" s="304"/>
      <c r="E7" s="304"/>
      <c r="F7" s="304"/>
      <c r="G7" s="304"/>
      <c r="H7" s="304"/>
    </row>
    <row r="8" spans="1:8" ht="17.399999999999999" x14ac:dyDescent="0.3">
      <c r="A8" s="398" t="s">
        <v>461</v>
      </c>
      <c r="B8" s="398"/>
      <c r="C8" s="398"/>
      <c r="D8" s="398"/>
      <c r="E8" s="398"/>
      <c r="F8" s="398"/>
      <c r="G8" s="398"/>
      <c r="H8" s="398"/>
    </row>
    <row r="9" spans="1:8" ht="7.95" customHeight="1" thickBot="1" x14ac:dyDescent="0.25">
      <c r="A9" s="4"/>
      <c r="B9" s="4"/>
      <c r="C9" s="4"/>
      <c r="D9" s="4"/>
      <c r="E9" s="4"/>
      <c r="F9" s="4"/>
      <c r="G9" s="4"/>
      <c r="H9" s="4"/>
    </row>
    <row r="10" spans="1:8" ht="18" customHeight="1" x14ac:dyDescent="0.3">
      <c r="A10" s="227" t="s">
        <v>455</v>
      </c>
      <c r="B10" s="240"/>
      <c r="C10" s="256">
        <v>6</v>
      </c>
      <c r="D10" s="228"/>
      <c r="E10" s="228"/>
      <c r="F10" s="228"/>
      <c r="G10" s="228"/>
      <c r="H10" s="229"/>
    </row>
    <row r="11" spans="1:8" s="29" customFormat="1" ht="40.049999999999997" customHeight="1" thickBot="1" x14ac:dyDescent="0.3">
      <c r="A11" s="400" t="str">
        <f>IF('Do First'!D34="","",'Do First'!D34)</f>
        <v/>
      </c>
      <c r="B11" s="401"/>
      <c r="C11" s="401"/>
      <c r="D11" s="401"/>
      <c r="E11" s="401"/>
      <c r="F11" s="401"/>
      <c r="G11" s="401"/>
      <c r="H11" s="402"/>
    </row>
    <row r="12" spans="1:8" ht="7.95" customHeight="1" thickBot="1" x14ac:dyDescent="0.25">
      <c r="A12" s="4"/>
      <c r="B12" s="4"/>
      <c r="C12" s="4"/>
      <c r="D12" s="4"/>
      <c r="E12" s="4"/>
      <c r="F12" s="4"/>
      <c r="G12" s="4"/>
      <c r="H12" s="4"/>
    </row>
    <row r="13" spans="1:8" s="133" customFormat="1" ht="18" customHeight="1" x14ac:dyDescent="0.2">
      <c r="A13" s="223" t="s">
        <v>383</v>
      </c>
      <c r="B13" s="175"/>
      <c r="C13" s="230"/>
      <c r="D13" s="230"/>
      <c r="E13" s="176"/>
      <c r="F13" s="176"/>
      <c r="G13" s="172"/>
      <c r="H13" s="189"/>
    </row>
    <row r="14" spans="1:8" s="133" customFormat="1" ht="28.05" customHeight="1" x14ac:dyDescent="0.2">
      <c r="A14" s="233"/>
      <c r="B14" s="231" t="s">
        <v>456</v>
      </c>
      <c r="C14" s="246"/>
      <c r="D14" s="232"/>
      <c r="E14" s="403" t="str">
        <f>IF(C14="","",VLOOKUP(C14,'Leading Indicators'!A2:B8,2,0))</f>
        <v/>
      </c>
      <c r="F14" s="403"/>
      <c r="G14" s="403"/>
      <c r="H14" s="404"/>
    </row>
    <row r="15" spans="1:8" s="239" customFormat="1" ht="4.05" customHeight="1" x14ac:dyDescent="0.2">
      <c r="A15" s="234"/>
      <c r="B15" s="235"/>
      <c r="C15" s="236"/>
      <c r="D15" s="236"/>
      <c r="E15" s="237"/>
      <c r="F15" s="237"/>
      <c r="G15" s="237"/>
      <c r="H15" s="238"/>
    </row>
    <row r="16" spans="1:8" s="133" customFormat="1" ht="28.05" customHeight="1" x14ac:dyDescent="0.2">
      <c r="A16" s="233"/>
      <c r="B16" s="231" t="s">
        <v>457</v>
      </c>
      <c r="C16" s="246"/>
      <c r="D16" s="232"/>
      <c r="E16" s="403" t="str">
        <f>IF(C16="","",VLOOKUP(C16,'Momentum Points'!B2:C36,2,0))</f>
        <v/>
      </c>
      <c r="F16" s="403"/>
      <c r="G16" s="403"/>
      <c r="H16" s="404"/>
    </row>
    <row r="17" spans="1:8" s="239" customFormat="1" ht="4.05" customHeight="1" thickBot="1" x14ac:dyDescent="0.25">
      <c r="A17" s="241"/>
      <c r="B17" s="242"/>
      <c r="C17" s="243"/>
      <c r="D17" s="243"/>
      <c r="E17" s="244"/>
      <c r="F17" s="244"/>
      <c r="G17" s="244"/>
      <c r="H17" s="245"/>
    </row>
    <row r="18" spans="1:8" ht="7.95" customHeight="1" thickBot="1" x14ac:dyDescent="0.25">
      <c r="A18" s="4"/>
      <c r="B18" s="4"/>
      <c r="C18" s="4"/>
      <c r="D18" s="4"/>
      <c r="E18" s="4"/>
      <c r="F18" s="4"/>
      <c r="G18" s="4"/>
      <c r="H18" s="4"/>
    </row>
    <row r="19" spans="1:8" s="79" customFormat="1" ht="37.200000000000003" customHeight="1" thickBot="1" x14ac:dyDescent="0.3">
      <c r="A19" s="107" t="s">
        <v>289</v>
      </c>
      <c r="B19" s="405" t="s">
        <v>241</v>
      </c>
      <c r="C19" s="406"/>
      <c r="D19" s="406"/>
      <c r="E19" s="407"/>
      <c r="F19" s="107" t="s">
        <v>244</v>
      </c>
      <c r="G19" s="224" t="s">
        <v>242</v>
      </c>
      <c r="H19" s="108" t="s">
        <v>243</v>
      </c>
    </row>
    <row r="20" spans="1:8" s="79" customFormat="1" ht="22.05" customHeight="1" x14ac:dyDescent="0.25">
      <c r="A20" s="383" t="s">
        <v>505</v>
      </c>
      <c r="B20" s="386"/>
      <c r="C20" s="387"/>
      <c r="D20" s="387"/>
      <c r="E20" s="388"/>
      <c r="F20" s="395"/>
      <c r="G20" s="178"/>
      <c r="H20" s="178"/>
    </row>
    <row r="21" spans="1:8" s="79" customFormat="1" ht="22.05" customHeight="1" x14ac:dyDescent="0.25">
      <c r="A21" s="384"/>
      <c r="B21" s="389"/>
      <c r="C21" s="390"/>
      <c r="D21" s="390"/>
      <c r="E21" s="391"/>
      <c r="F21" s="396"/>
      <c r="G21" s="179"/>
      <c r="H21" s="179"/>
    </row>
    <row r="22" spans="1:8" s="79" customFormat="1" ht="22.05" customHeight="1" x14ac:dyDescent="0.25">
      <c r="A22" s="384"/>
      <c r="B22" s="389"/>
      <c r="C22" s="390"/>
      <c r="D22" s="390"/>
      <c r="E22" s="391"/>
      <c r="F22" s="396"/>
      <c r="G22" s="179"/>
      <c r="H22" s="179"/>
    </row>
    <row r="23" spans="1:8" s="79" customFormat="1" ht="22.05" customHeight="1" thickBot="1" x14ac:dyDescent="0.3">
      <c r="A23" s="385"/>
      <c r="B23" s="392"/>
      <c r="C23" s="393"/>
      <c r="D23" s="393"/>
      <c r="E23" s="394"/>
      <c r="F23" s="397"/>
      <c r="G23" s="180"/>
      <c r="H23" s="180"/>
    </row>
    <row r="24" spans="1:8" s="79" customFormat="1" ht="22.05" customHeight="1" x14ac:dyDescent="0.25">
      <c r="A24" s="383" t="s">
        <v>506</v>
      </c>
      <c r="B24" s="386"/>
      <c r="C24" s="387"/>
      <c r="D24" s="387"/>
      <c r="E24" s="388"/>
      <c r="F24" s="395"/>
      <c r="G24" s="178"/>
      <c r="H24" s="178"/>
    </row>
    <row r="25" spans="1:8" s="79" customFormat="1" ht="22.05" customHeight="1" x14ac:dyDescent="0.25">
      <c r="A25" s="384"/>
      <c r="B25" s="389"/>
      <c r="C25" s="390"/>
      <c r="D25" s="390"/>
      <c r="E25" s="391"/>
      <c r="F25" s="396"/>
      <c r="G25" s="179"/>
      <c r="H25" s="179"/>
    </row>
    <row r="26" spans="1:8" s="79" customFormat="1" ht="22.05" customHeight="1" x14ac:dyDescent="0.25">
      <c r="A26" s="384"/>
      <c r="B26" s="389"/>
      <c r="C26" s="390"/>
      <c r="D26" s="390"/>
      <c r="E26" s="391"/>
      <c r="F26" s="396"/>
      <c r="G26" s="179"/>
      <c r="H26" s="179"/>
    </row>
    <row r="27" spans="1:8" s="79" customFormat="1" ht="22.05" customHeight="1" thickBot="1" x14ac:dyDescent="0.3">
      <c r="A27" s="385"/>
      <c r="B27" s="392"/>
      <c r="C27" s="393"/>
      <c r="D27" s="393"/>
      <c r="E27" s="394"/>
      <c r="F27" s="397"/>
      <c r="G27" s="180"/>
      <c r="H27" s="180"/>
    </row>
    <row r="28" spans="1:8" s="79" customFormat="1" ht="22.05" customHeight="1" x14ac:dyDescent="0.25">
      <c r="A28" s="383" t="s">
        <v>507</v>
      </c>
      <c r="B28" s="386"/>
      <c r="C28" s="387"/>
      <c r="D28" s="387"/>
      <c r="E28" s="388"/>
      <c r="F28" s="395"/>
      <c r="G28" s="178"/>
      <c r="H28" s="178"/>
    </row>
    <row r="29" spans="1:8" s="79" customFormat="1" ht="22.05" customHeight="1" x14ac:dyDescent="0.25">
      <c r="A29" s="384"/>
      <c r="B29" s="389"/>
      <c r="C29" s="390"/>
      <c r="D29" s="390"/>
      <c r="E29" s="391"/>
      <c r="F29" s="396"/>
      <c r="G29" s="179"/>
      <c r="H29" s="179"/>
    </row>
    <row r="30" spans="1:8" s="79" customFormat="1" ht="22.05" customHeight="1" x14ac:dyDescent="0.25">
      <c r="A30" s="384"/>
      <c r="B30" s="389"/>
      <c r="C30" s="390"/>
      <c r="D30" s="390"/>
      <c r="E30" s="391"/>
      <c r="F30" s="396"/>
      <c r="G30" s="179"/>
      <c r="H30" s="179"/>
    </row>
    <row r="31" spans="1:8" s="79" customFormat="1" ht="22.05" customHeight="1" thickBot="1" x14ac:dyDescent="0.3">
      <c r="A31" s="385"/>
      <c r="B31" s="392"/>
      <c r="C31" s="393"/>
      <c r="D31" s="393"/>
      <c r="E31" s="394"/>
      <c r="F31" s="397"/>
      <c r="G31" s="180"/>
      <c r="H31" s="180"/>
    </row>
    <row r="32" spans="1:8" s="79" customFormat="1" ht="22.05" customHeight="1" x14ac:dyDescent="0.25">
      <c r="A32" s="383" t="s">
        <v>508</v>
      </c>
      <c r="B32" s="386"/>
      <c r="C32" s="387"/>
      <c r="D32" s="387"/>
      <c r="E32" s="388"/>
      <c r="F32" s="395"/>
      <c r="G32" s="178"/>
      <c r="H32" s="178"/>
    </row>
    <row r="33" spans="1:8" s="79" customFormat="1" ht="22.05" customHeight="1" x14ac:dyDescent="0.25">
      <c r="A33" s="384"/>
      <c r="B33" s="389"/>
      <c r="C33" s="390"/>
      <c r="D33" s="390"/>
      <c r="E33" s="391"/>
      <c r="F33" s="396"/>
      <c r="G33" s="179"/>
      <c r="H33" s="179"/>
    </row>
    <row r="34" spans="1:8" s="79" customFormat="1" ht="22.05" customHeight="1" x14ac:dyDescent="0.25">
      <c r="A34" s="384"/>
      <c r="B34" s="389"/>
      <c r="C34" s="390"/>
      <c r="D34" s="390"/>
      <c r="E34" s="391"/>
      <c r="F34" s="396"/>
      <c r="G34" s="179"/>
      <c r="H34" s="179"/>
    </row>
    <row r="35" spans="1:8" s="79" customFormat="1" ht="22.05" customHeight="1" thickBot="1" x14ac:dyDescent="0.3">
      <c r="A35" s="385"/>
      <c r="B35" s="392"/>
      <c r="C35" s="393"/>
      <c r="D35" s="393"/>
      <c r="E35" s="394"/>
      <c r="F35" s="397"/>
      <c r="G35" s="180"/>
      <c r="H35" s="180"/>
    </row>
    <row r="36" spans="1:8" s="79" customFormat="1" ht="22.05" customHeight="1" x14ac:dyDescent="0.25">
      <c r="A36" s="383" t="s">
        <v>509</v>
      </c>
      <c r="B36" s="386"/>
      <c r="C36" s="387"/>
      <c r="D36" s="387"/>
      <c r="E36" s="388"/>
      <c r="F36" s="395"/>
      <c r="G36" s="178"/>
      <c r="H36" s="178"/>
    </row>
    <row r="37" spans="1:8" s="79" customFormat="1" ht="22.05" customHeight="1" x14ac:dyDescent="0.25">
      <c r="A37" s="384"/>
      <c r="B37" s="389"/>
      <c r="C37" s="390"/>
      <c r="D37" s="390"/>
      <c r="E37" s="391"/>
      <c r="F37" s="396"/>
      <c r="G37" s="179"/>
      <c r="H37" s="179"/>
    </row>
    <row r="38" spans="1:8" s="79" customFormat="1" ht="22.05" customHeight="1" x14ac:dyDescent="0.25">
      <c r="A38" s="384"/>
      <c r="B38" s="389"/>
      <c r="C38" s="390"/>
      <c r="D38" s="390"/>
      <c r="E38" s="391"/>
      <c r="F38" s="396"/>
      <c r="G38" s="179"/>
      <c r="H38" s="179"/>
    </row>
    <row r="39" spans="1:8" s="79" customFormat="1" ht="22.05" customHeight="1" thickBot="1" x14ac:dyDescent="0.3">
      <c r="A39" s="385"/>
      <c r="B39" s="392"/>
      <c r="C39" s="393"/>
      <c r="D39" s="393"/>
      <c r="E39" s="394"/>
      <c r="F39" s="397"/>
      <c r="G39" s="180"/>
      <c r="H39" s="180"/>
    </row>
    <row r="40" spans="1:8" s="79" customFormat="1" ht="22.05" customHeight="1" x14ac:dyDescent="0.25">
      <c r="A40" s="383" t="s">
        <v>510</v>
      </c>
      <c r="B40" s="386"/>
      <c r="C40" s="387"/>
      <c r="D40" s="387"/>
      <c r="E40" s="388"/>
      <c r="F40" s="395"/>
      <c r="G40" s="178"/>
      <c r="H40" s="178"/>
    </row>
    <row r="41" spans="1:8" s="79" customFormat="1" ht="22.05" customHeight="1" x14ac:dyDescent="0.25">
      <c r="A41" s="384"/>
      <c r="B41" s="389"/>
      <c r="C41" s="390"/>
      <c r="D41" s="390"/>
      <c r="E41" s="391"/>
      <c r="F41" s="396"/>
      <c r="G41" s="179"/>
      <c r="H41" s="179"/>
    </row>
    <row r="42" spans="1:8" s="79" customFormat="1" ht="22.05" customHeight="1" x14ac:dyDescent="0.25">
      <c r="A42" s="384"/>
      <c r="B42" s="389"/>
      <c r="C42" s="390"/>
      <c r="D42" s="390"/>
      <c r="E42" s="391"/>
      <c r="F42" s="396"/>
      <c r="G42" s="179"/>
      <c r="H42" s="179"/>
    </row>
    <row r="43" spans="1:8" s="79" customFormat="1" ht="22.05" customHeight="1" thickBot="1" x14ac:dyDescent="0.3">
      <c r="A43" s="385"/>
      <c r="B43" s="392"/>
      <c r="C43" s="393"/>
      <c r="D43" s="393"/>
      <c r="E43" s="394"/>
      <c r="F43" s="397"/>
      <c r="G43" s="180"/>
      <c r="H43" s="180"/>
    </row>
    <row r="44" spans="1:8" s="79" customFormat="1" ht="22.05" customHeight="1" x14ac:dyDescent="0.25">
      <c r="A44" s="383" t="s">
        <v>511</v>
      </c>
      <c r="B44" s="386"/>
      <c r="C44" s="387"/>
      <c r="D44" s="387"/>
      <c r="E44" s="388"/>
      <c r="F44" s="395"/>
      <c r="G44" s="178"/>
      <c r="H44" s="178"/>
    </row>
    <row r="45" spans="1:8" s="79" customFormat="1" ht="22.05" customHeight="1" x14ac:dyDescent="0.25">
      <c r="A45" s="384"/>
      <c r="B45" s="389"/>
      <c r="C45" s="390"/>
      <c r="D45" s="390"/>
      <c r="E45" s="391"/>
      <c r="F45" s="396"/>
      <c r="G45" s="179"/>
      <c r="H45" s="179"/>
    </row>
    <row r="46" spans="1:8" s="79" customFormat="1" ht="22.05" customHeight="1" x14ac:dyDescent="0.25">
      <c r="A46" s="384"/>
      <c r="B46" s="389"/>
      <c r="C46" s="390"/>
      <c r="D46" s="390"/>
      <c r="E46" s="391"/>
      <c r="F46" s="396"/>
      <c r="G46" s="179"/>
      <c r="H46" s="179"/>
    </row>
    <row r="47" spans="1:8" s="79" customFormat="1" ht="22.05" customHeight="1" thickBot="1" x14ac:dyDescent="0.3">
      <c r="A47" s="385"/>
      <c r="B47" s="392"/>
      <c r="C47" s="393"/>
      <c r="D47" s="393"/>
      <c r="E47" s="394"/>
      <c r="F47" s="397"/>
      <c r="G47" s="180"/>
      <c r="H47" s="180"/>
    </row>
    <row r="48" spans="1:8" s="79" customFormat="1" ht="22.05" customHeight="1" x14ac:dyDescent="0.25">
      <c r="A48" s="383" t="s">
        <v>512</v>
      </c>
      <c r="B48" s="386"/>
      <c r="C48" s="387"/>
      <c r="D48" s="387"/>
      <c r="E48" s="388"/>
      <c r="F48" s="395"/>
      <c r="G48" s="178"/>
      <c r="H48" s="178"/>
    </row>
    <row r="49" spans="1:8" s="79" customFormat="1" ht="22.05" customHeight="1" x14ac:dyDescent="0.25">
      <c r="A49" s="384"/>
      <c r="B49" s="389"/>
      <c r="C49" s="390"/>
      <c r="D49" s="390"/>
      <c r="E49" s="391"/>
      <c r="F49" s="396"/>
      <c r="G49" s="179"/>
      <c r="H49" s="179"/>
    </row>
    <row r="50" spans="1:8" s="79" customFormat="1" ht="22.05" customHeight="1" x14ac:dyDescent="0.25">
      <c r="A50" s="384"/>
      <c r="B50" s="389"/>
      <c r="C50" s="390"/>
      <c r="D50" s="390"/>
      <c r="E50" s="391"/>
      <c r="F50" s="396"/>
      <c r="G50" s="179"/>
      <c r="H50" s="179"/>
    </row>
    <row r="51" spans="1:8" s="79" customFormat="1" ht="22.05" customHeight="1" thickBot="1" x14ac:dyDescent="0.3">
      <c r="A51" s="385"/>
      <c r="B51" s="392"/>
      <c r="C51" s="393"/>
      <c r="D51" s="393"/>
      <c r="E51" s="394"/>
      <c r="F51" s="397"/>
      <c r="G51" s="180"/>
      <c r="H51" s="180"/>
    </row>
    <row r="52" spans="1:8" s="29" customFormat="1" ht="3" customHeight="1" x14ac:dyDescent="0.25"/>
    <row r="53" spans="1:8" s="29" customFormat="1" ht="13.05" customHeight="1" x14ac:dyDescent="0.25">
      <c r="A53" s="399" t="s">
        <v>384</v>
      </c>
      <c r="B53" s="399"/>
      <c r="C53" s="399"/>
      <c r="D53" s="399"/>
      <c r="E53" s="399"/>
      <c r="F53" s="399"/>
      <c r="G53" s="399"/>
      <c r="H53" s="399"/>
    </row>
    <row r="54" spans="1:8" s="29" customFormat="1" ht="15" x14ac:dyDescent="0.25"/>
    <row r="55" spans="1:8" s="29" customFormat="1" ht="15" x14ac:dyDescent="0.25"/>
    <row r="56" spans="1:8" s="29" customFormat="1" ht="15" x14ac:dyDescent="0.25"/>
    <row r="57" spans="1:8" s="29" customFormat="1" ht="15" x14ac:dyDescent="0.25"/>
    <row r="58" spans="1:8" s="29" customFormat="1" ht="15" x14ac:dyDescent="0.25"/>
    <row r="59" spans="1:8" s="29" customFormat="1" ht="15" x14ac:dyDescent="0.25"/>
    <row r="60" spans="1:8" s="29" customFormat="1" ht="15" x14ac:dyDescent="0.25"/>
    <row r="61" spans="1:8" s="29" customFormat="1" ht="15" x14ac:dyDescent="0.25"/>
    <row r="62" spans="1:8" s="29" customFormat="1" ht="15" x14ac:dyDescent="0.25"/>
    <row r="63" spans="1:8" s="29" customFormat="1" ht="15" x14ac:dyDescent="0.25"/>
    <row r="64" spans="1:8" s="29" customFormat="1" ht="15" x14ac:dyDescent="0.25"/>
    <row r="65" s="29" customFormat="1" ht="15" x14ac:dyDescent="0.25"/>
    <row r="66" s="29" customFormat="1" ht="15" x14ac:dyDescent="0.25"/>
    <row r="67" s="29" customFormat="1" ht="15" x14ac:dyDescent="0.25"/>
    <row r="68" s="29" customFormat="1" ht="15" x14ac:dyDescent="0.25"/>
    <row r="69" s="29" customFormat="1" ht="15" x14ac:dyDescent="0.25"/>
    <row r="70" s="29" customFormat="1" ht="15" x14ac:dyDescent="0.25"/>
    <row r="71" s="29" customFormat="1" ht="15" x14ac:dyDescent="0.25"/>
    <row r="72" s="29" customFormat="1" ht="15" x14ac:dyDescent="0.25"/>
    <row r="73" s="29" customFormat="1" ht="15" x14ac:dyDescent="0.25"/>
    <row r="74" s="29" customFormat="1" ht="15" x14ac:dyDescent="0.25"/>
    <row r="75" s="29" customFormat="1" ht="15" x14ac:dyDescent="0.25"/>
    <row r="76" s="29" customFormat="1" ht="15" x14ac:dyDescent="0.25"/>
    <row r="77" s="29" customFormat="1" ht="15" x14ac:dyDescent="0.25"/>
    <row r="78" s="29" customFormat="1" ht="15" x14ac:dyDescent="0.25"/>
    <row r="79" s="29" customFormat="1" ht="15" x14ac:dyDescent="0.25"/>
    <row r="80" s="29" customFormat="1" ht="15" x14ac:dyDescent="0.25"/>
    <row r="81" s="29" customFormat="1" ht="15" x14ac:dyDescent="0.25"/>
    <row r="82" s="29" customFormat="1" ht="15" x14ac:dyDescent="0.25"/>
    <row r="83" s="29" customFormat="1" ht="15" x14ac:dyDescent="0.25"/>
    <row r="84" s="29" customFormat="1" ht="15" x14ac:dyDescent="0.25"/>
    <row r="85" s="29" customFormat="1" ht="15" x14ac:dyDescent="0.25"/>
    <row r="86" s="29" customFormat="1" ht="15" x14ac:dyDescent="0.25"/>
    <row r="87" s="29" customFormat="1" ht="15" x14ac:dyDescent="0.25"/>
    <row r="88" s="29" customFormat="1" ht="15" x14ac:dyDescent="0.25"/>
    <row r="89" s="29" customFormat="1" ht="15" x14ac:dyDescent="0.25"/>
    <row r="90" s="29" customFormat="1" ht="15" x14ac:dyDescent="0.25"/>
    <row r="91" s="29" customFormat="1" ht="15" x14ac:dyDescent="0.25"/>
    <row r="92" s="29" customFormat="1" ht="15" x14ac:dyDescent="0.25"/>
    <row r="93" s="29" customFormat="1" ht="15" x14ac:dyDescent="0.25"/>
    <row r="94" s="29" customFormat="1" ht="15" x14ac:dyDescent="0.25"/>
    <row r="95" s="29" customFormat="1" ht="15" x14ac:dyDescent="0.25"/>
    <row r="96" s="29" customFormat="1" ht="15" x14ac:dyDescent="0.25"/>
    <row r="97" s="29" customFormat="1" ht="15" x14ac:dyDescent="0.25"/>
    <row r="98" s="29" customFormat="1" ht="15" x14ac:dyDescent="0.25"/>
    <row r="99" s="29" customFormat="1" ht="15" x14ac:dyDescent="0.25"/>
    <row r="100" s="29" customFormat="1" ht="15" x14ac:dyDescent="0.25"/>
    <row r="101" s="29" customFormat="1" ht="15" x14ac:dyDescent="0.25"/>
    <row r="102" s="29" customFormat="1" ht="15" x14ac:dyDescent="0.25"/>
    <row r="103" s="29" customFormat="1" ht="15" x14ac:dyDescent="0.25"/>
    <row r="104" s="29" customFormat="1" ht="15" x14ac:dyDescent="0.25"/>
    <row r="105" s="29" customFormat="1" ht="15" x14ac:dyDescent="0.25"/>
    <row r="106" s="29" customFormat="1" ht="15" x14ac:dyDescent="0.25"/>
    <row r="107" s="29" customFormat="1" ht="15" x14ac:dyDescent="0.25"/>
    <row r="108" s="29" customFormat="1" ht="15" x14ac:dyDescent="0.25"/>
  </sheetData>
  <sheetProtection password="89C2" sheet="1" objects="1" scenarios="1" formatCells="0" selectLockedCells="1"/>
  <mergeCells count="35">
    <mergeCell ref="A32:A35"/>
    <mergeCell ref="B32:E35"/>
    <mergeCell ref="F32:F35"/>
    <mergeCell ref="A53:H53"/>
    <mergeCell ref="A24:A27"/>
    <mergeCell ref="B24:E27"/>
    <mergeCell ref="F24:F27"/>
    <mergeCell ref="A28:A31"/>
    <mergeCell ref="B28:E31"/>
    <mergeCell ref="F28:F31"/>
    <mergeCell ref="A36:A39"/>
    <mergeCell ref="B36:E39"/>
    <mergeCell ref="F36:F39"/>
    <mergeCell ref="A40:A43"/>
    <mergeCell ref="B40:E43"/>
    <mergeCell ref="F40:F43"/>
    <mergeCell ref="A11:H11"/>
    <mergeCell ref="E14:H14"/>
    <mergeCell ref="E16:H16"/>
    <mergeCell ref="B19:E19"/>
    <mergeCell ref="A20:A23"/>
    <mergeCell ref="B20:E23"/>
    <mergeCell ref="F20:F23"/>
    <mergeCell ref="A8:H8"/>
    <mergeCell ref="G1:H1"/>
    <mergeCell ref="G2:H2"/>
    <mergeCell ref="G3:H3"/>
    <mergeCell ref="G4:H4"/>
    <mergeCell ref="A7:H7"/>
    <mergeCell ref="A44:A47"/>
    <mergeCell ref="B44:E47"/>
    <mergeCell ref="F44:F47"/>
    <mergeCell ref="A48:A51"/>
    <mergeCell ref="B48:E51"/>
    <mergeCell ref="F48:F51"/>
  </mergeCells>
  <printOptions horizontalCentered="1"/>
  <pageMargins left="0.25" right="0.25" top="0.5" bottom="0.25" header="0" footer="0"/>
  <pageSetup scale="90" orientation="portrait" r:id="rId1"/>
  <headerFooter alignWithMargins="0">
    <oddHeader>&amp;L&amp;"Arial,Bold"&amp;11BOG, California Community Colleges
Chancellor's Office (CCCCO)</oddHeader>
    <oddFooter>&amp;LCCCCO Forms Package with Sector&amp;R04-2014</oddFooter>
  </headerFooter>
  <rowBreaks count="1" manualBreakCount="1">
    <brk id="35" max="7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'Momentum Points'!$B$2:$B$36</xm:f>
          </x14:formula1>
          <xm:sqref>C16:D17</xm:sqref>
        </x14:dataValidation>
        <x14:dataValidation type="list" allowBlank="1" showInputMessage="1" showErrorMessage="1">
          <x14:formula1>
            <xm:f>'Leading Indicators'!$A$2:$A$8</xm:f>
          </x14:formula1>
          <xm:sqref>C14:D15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H108"/>
  <sheetViews>
    <sheetView zoomScale="87" zoomScaleNormal="87" workbookViewId="0">
      <selection activeCell="D11" sqref="D11:I11"/>
    </sheetView>
  </sheetViews>
  <sheetFormatPr defaultRowHeight="10.199999999999999" x14ac:dyDescent="0.2"/>
  <cols>
    <col min="1" max="1" width="7" style="7" customWidth="1"/>
    <col min="2" max="2" width="18.7109375" style="7" customWidth="1"/>
    <col min="3" max="3" width="10.7109375" style="7" customWidth="1"/>
    <col min="4" max="4" width="2.7109375" style="7" customWidth="1"/>
    <col min="5" max="5" width="44.7109375" style="7" customWidth="1"/>
    <col min="6" max="6" width="74.7109375" style="7" customWidth="1"/>
    <col min="7" max="7" width="25.7109375" style="7" customWidth="1"/>
    <col min="8" max="8" width="28.7109375" style="7" customWidth="1"/>
    <col min="9" max="9" width="17.42578125" style="7" customWidth="1"/>
    <col min="10" max="10" width="27.85546875" style="7" customWidth="1"/>
    <col min="11" max="16384" width="9.140625" style="7"/>
  </cols>
  <sheetData>
    <row r="1" spans="1:8" ht="25.05" customHeight="1" x14ac:dyDescent="0.2">
      <c r="A1" s="19"/>
      <c r="B1" s="19"/>
      <c r="C1" s="19"/>
      <c r="D1" s="19"/>
      <c r="E1" s="19"/>
      <c r="F1" s="169" t="s">
        <v>414</v>
      </c>
      <c r="G1" s="311" t="str">
        <f>'Contact Page'!D1</f>
        <v>Please Select Project on 'Do First' Tab</v>
      </c>
      <c r="H1" s="311"/>
    </row>
    <row r="2" spans="1:8" ht="25.05" customHeight="1" x14ac:dyDescent="0.2">
      <c r="A2" s="19"/>
      <c r="B2" s="19"/>
      <c r="C2" s="19"/>
      <c r="D2" s="19"/>
      <c r="E2" s="19"/>
      <c r="F2" s="169" t="s">
        <v>421</v>
      </c>
      <c r="G2" s="311" t="str">
        <f>'Contact Page'!D2</f>
        <v>Please Select Sector on 'Do First' Tab</v>
      </c>
      <c r="H2" s="311"/>
    </row>
    <row r="3" spans="1:8" ht="25.05" customHeight="1" x14ac:dyDescent="0.2">
      <c r="A3" s="20"/>
      <c r="B3" s="20"/>
      <c r="C3" s="20"/>
      <c r="D3" s="20"/>
      <c r="E3" s="20"/>
      <c r="F3" s="222" t="s">
        <v>10</v>
      </c>
      <c r="G3" s="326" t="str">
        <f>'Budget Summary'!D3</f>
        <v>Please Select District on 'Do First' Tab</v>
      </c>
      <c r="H3" s="326"/>
    </row>
    <row r="4" spans="1:8" ht="25.05" customHeight="1" x14ac:dyDescent="0.2">
      <c r="A4" s="20"/>
      <c r="B4" s="20"/>
      <c r="C4" s="20"/>
      <c r="D4" s="20"/>
      <c r="E4" s="20"/>
      <c r="F4" s="222" t="s">
        <v>11</v>
      </c>
      <c r="G4" s="326" t="str">
        <f>'Budget Summary'!D4</f>
        <v>ERROR-College is not within District selected</v>
      </c>
      <c r="H4" s="326"/>
    </row>
    <row r="5" spans="1:8" ht="19.95" customHeight="1" x14ac:dyDescent="0.25">
      <c r="A5" s="20"/>
      <c r="B5" s="20"/>
      <c r="C5" s="20"/>
      <c r="D5" s="20"/>
      <c r="E5" s="20"/>
      <c r="F5" s="222" t="s">
        <v>255</v>
      </c>
      <c r="G5" s="201" t="str">
        <f>'Budget Summary'!D5</f>
        <v>ERROR</v>
      </c>
      <c r="H5" s="12"/>
    </row>
    <row r="6" spans="1:8" ht="7.95" customHeight="1" x14ac:dyDescent="0.2">
      <c r="A6" s="4"/>
      <c r="B6" s="4"/>
      <c r="C6" s="4"/>
      <c r="D6" s="4"/>
      <c r="E6" s="4"/>
      <c r="F6" s="4"/>
      <c r="G6" s="4"/>
      <c r="H6" s="4"/>
    </row>
    <row r="7" spans="1:8" ht="21" x14ac:dyDescent="0.4">
      <c r="A7" s="304" t="s">
        <v>382</v>
      </c>
      <c r="B7" s="304"/>
      <c r="C7" s="304"/>
      <c r="D7" s="304"/>
      <c r="E7" s="304"/>
      <c r="F7" s="304"/>
      <c r="G7" s="304"/>
      <c r="H7" s="304"/>
    </row>
    <row r="8" spans="1:8" ht="17.399999999999999" x14ac:dyDescent="0.3">
      <c r="A8" s="398" t="s">
        <v>461</v>
      </c>
      <c r="B8" s="398"/>
      <c r="C8" s="398"/>
      <c r="D8" s="398"/>
      <c r="E8" s="398"/>
      <c r="F8" s="398"/>
      <c r="G8" s="398"/>
      <c r="H8" s="398"/>
    </row>
    <row r="9" spans="1:8" ht="7.95" customHeight="1" thickBot="1" x14ac:dyDescent="0.25">
      <c r="A9" s="4"/>
      <c r="B9" s="4"/>
      <c r="C9" s="4"/>
      <c r="D9" s="4"/>
      <c r="E9" s="4"/>
      <c r="F9" s="4"/>
      <c r="G9" s="4"/>
      <c r="H9" s="4"/>
    </row>
    <row r="10" spans="1:8" ht="18" customHeight="1" x14ac:dyDescent="0.3">
      <c r="A10" s="227" t="s">
        <v>455</v>
      </c>
      <c r="B10" s="240"/>
      <c r="C10" s="256">
        <v>7</v>
      </c>
      <c r="D10" s="228"/>
      <c r="E10" s="228"/>
      <c r="F10" s="228"/>
      <c r="G10" s="228"/>
      <c r="H10" s="229"/>
    </row>
    <row r="11" spans="1:8" s="29" customFormat="1" ht="40.049999999999997" customHeight="1" thickBot="1" x14ac:dyDescent="0.3">
      <c r="A11" s="400" t="str">
        <f>IF('Do First'!D36="","",'Do First'!D36)</f>
        <v/>
      </c>
      <c r="B11" s="401"/>
      <c r="C11" s="401"/>
      <c r="D11" s="401"/>
      <c r="E11" s="401"/>
      <c r="F11" s="401"/>
      <c r="G11" s="401"/>
      <c r="H11" s="402"/>
    </row>
    <row r="12" spans="1:8" ht="7.95" customHeight="1" thickBot="1" x14ac:dyDescent="0.25">
      <c r="A12" s="4"/>
      <c r="B12" s="4"/>
      <c r="C12" s="4"/>
      <c r="D12" s="4"/>
      <c r="E12" s="4"/>
      <c r="F12" s="4"/>
      <c r="G12" s="4"/>
      <c r="H12" s="4"/>
    </row>
    <row r="13" spans="1:8" s="133" customFormat="1" ht="18" customHeight="1" x14ac:dyDescent="0.2">
      <c r="A13" s="223" t="s">
        <v>383</v>
      </c>
      <c r="B13" s="175"/>
      <c r="C13" s="230"/>
      <c r="D13" s="230"/>
      <c r="E13" s="176"/>
      <c r="F13" s="176"/>
      <c r="G13" s="172"/>
      <c r="H13" s="189"/>
    </row>
    <row r="14" spans="1:8" s="133" customFormat="1" ht="28.05" customHeight="1" x14ac:dyDescent="0.2">
      <c r="A14" s="233"/>
      <c r="B14" s="231" t="s">
        <v>456</v>
      </c>
      <c r="C14" s="246"/>
      <c r="D14" s="232"/>
      <c r="E14" s="403" t="str">
        <f>IF(C14="","",VLOOKUP(C14,'Leading Indicators'!A2:B8,2,0))</f>
        <v/>
      </c>
      <c r="F14" s="403"/>
      <c r="G14" s="403"/>
      <c r="H14" s="404"/>
    </row>
    <row r="15" spans="1:8" s="239" customFormat="1" ht="4.05" customHeight="1" x14ac:dyDescent="0.2">
      <c r="A15" s="234"/>
      <c r="B15" s="235"/>
      <c r="C15" s="236"/>
      <c r="D15" s="236"/>
      <c r="E15" s="237"/>
      <c r="F15" s="237"/>
      <c r="G15" s="237"/>
      <c r="H15" s="238"/>
    </row>
    <row r="16" spans="1:8" s="133" customFormat="1" ht="28.05" customHeight="1" x14ac:dyDescent="0.2">
      <c r="A16" s="233"/>
      <c r="B16" s="231" t="s">
        <v>457</v>
      </c>
      <c r="C16" s="246"/>
      <c r="D16" s="232"/>
      <c r="E16" s="403" t="str">
        <f>IF(C16="","",VLOOKUP(C16,'Momentum Points'!B2:C36,2,0))</f>
        <v/>
      </c>
      <c r="F16" s="403"/>
      <c r="G16" s="403"/>
      <c r="H16" s="404"/>
    </row>
    <row r="17" spans="1:8" s="239" customFormat="1" ht="4.05" customHeight="1" thickBot="1" x14ac:dyDescent="0.25">
      <c r="A17" s="241"/>
      <c r="B17" s="242"/>
      <c r="C17" s="243"/>
      <c r="D17" s="243"/>
      <c r="E17" s="244"/>
      <c r="F17" s="244"/>
      <c r="G17" s="244"/>
      <c r="H17" s="245"/>
    </row>
    <row r="18" spans="1:8" ht="7.95" customHeight="1" thickBot="1" x14ac:dyDescent="0.25">
      <c r="A18" s="4"/>
      <c r="B18" s="4"/>
      <c r="C18" s="4"/>
      <c r="D18" s="4"/>
      <c r="E18" s="4"/>
      <c r="F18" s="4"/>
      <c r="G18" s="4"/>
      <c r="H18" s="4"/>
    </row>
    <row r="19" spans="1:8" s="79" customFormat="1" ht="37.200000000000003" customHeight="1" thickBot="1" x14ac:dyDescent="0.3">
      <c r="A19" s="107" t="s">
        <v>289</v>
      </c>
      <c r="B19" s="405" t="s">
        <v>241</v>
      </c>
      <c r="C19" s="406"/>
      <c r="D19" s="406"/>
      <c r="E19" s="407"/>
      <c r="F19" s="107" t="s">
        <v>244</v>
      </c>
      <c r="G19" s="224" t="s">
        <v>242</v>
      </c>
      <c r="H19" s="108" t="s">
        <v>243</v>
      </c>
    </row>
    <row r="20" spans="1:8" s="79" customFormat="1" ht="22.05" customHeight="1" x14ac:dyDescent="0.25">
      <c r="A20" s="383" t="s">
        <v>513</v>
      </c>
      <c r="B20" s="386"/>
      <c r="C20" s="387"/>
      <c r="D20" s="387"/>
      <c r="E20" s="388"/>
      <c r="F20" s="395"/>
      <c r="G20" s="178"/>
      <c r="H20" s="178"/>
    </row>
    <row r="21" spans="1:8" s="79" customFormat="1" ht="22.05" customHeight="1" x14ac:dyDescent="0.25">
      <c r="A21" s="384"/>
      <c r="B21" s="389"/>
      <c r="C21" s="390"/>
      <c r="D21" s="390"/>
      <c r="E21" s="391"/>
      <c r="F21" s="396"/>
      <c r="G21" s="179"/>
      <c r="H21" s="179"/>
    </row>
    <row r="22" spans="1:8" s="79" customFormat="1" ht="22.05" customHeight="1" x14ac:dyDescent="0.25">
      <c r="A22" s="384"/>
      <c r="B22" s="389"/>
      <c r="C22" s="390"/>
      <c r="D22" s="390"/>
      <c r="E22" s="391"/>
      <c r="F22" s="396"/>
      <c r="G22" s="179"/>
      <c r="H22" s="179"/>
    </row>
    <row r="23" spans="1:8" s="79" customFormat="1" ht="22.05" customHeight="1" thickBot="1" x14ac:dyDescent="0.3">
      <c r="A23" s="385"/>
      <c r="B23" s="392"/>
      <c r="C23" s="393"/>
      <c r="D23" s="393"/>
      <c r="E23" s="394"/>
      <c r="F23" s="397"/>
      <c r="G23" s="180"/>
      <c r="H23" s="180"/>
    </row>
    <row r="24" spans="1:8" s="79" customFormat="1" ht="22.05" customHeight="1" x14ac:dyDescent="0.25">
      <c r="A24" s="383" t="s">
        <v>514</v>
      </c>
      <c r="B24" s="386"/>
      <c r="C24" s="387"/>
      <c r="D24" s="387"/>
      <c r="E24" s="388"/>
      <c r="F24" s="395"/>
      <c r="G24" s="178"/>
      <c r="H24" s="178"/>
    </row>
    <row r="25" spans="1:8" s="79" customFormat="1" ht="22.05" customHeight="1" x14ac:dyDescent="0.25">
      <c r="A25" s="384"/>
      <c r="B25" s="389"/>
      <c r="C25" s="390"/>
      <c r="D25" s="390"/>
      <c r="E25" s="391"/>
      <c r="F25" s="396"/>
      <c r="G25" s="179"/>
      <c r="H25" s="179"/>
    </row>
    <row r="26" spans="1:8" s="79" customFormat="1" ht="22.05" customHeight="1" x14ac:dyDescent="0.25">
      <c r="A26" s="384"/>
      <c r="B26" s="389"/>
      <c r="C26" s="390"/>
      <c r="D26" s="390"/>
      <c r="E26" s="391"/>
      <c r="F26" s="396"/>
      <c r="G26" s="179"/>
      <c r="H26" s="179"/>
    </row>
    <row r="27" spans="1:8" s="79" customFormat="1" ht="22.05" customHeight="1" thickBot="1" x14ac:dyDescent="0.3">
      <c r="A27" s="385"/>
      <c r="B27" s="392"/>
      <c r="C27" s="393"/>
      <c r="D27" s="393"/>
      <c r="E27" s="394"/>
      <c r="F27" s="397"/>
      <c r="G27" s="180"/>
      <c r="H27" s="180"/>
    </row>
    <row r="28" spans="1:8" s="79" customFormat="1" ht="22.05" customHeight="1" x14ac:dyDescent="0.25">
      <c r="A28" s="383" t="s">
        <v>515</v>
      </c>
      <c r="B28" s="386"/>
      <c r="C28" s="387"/>
      <c r="D28" s="387"/>
      <c r="E28" s="388"/>
      <c r="F28" s="395"/>
      <c r="G28" s="178"/>
      <c r="H28" s="178"/>
    </row>
    <row r="29" spans="1:8" s="79" customFormat="1" ht="22.05" customHeight="1" x14ac:dyDescent="0.25">
      <c r="A29" s="384"/>
      <c r="B29" s="389"/>
      <c r="C29" s="390"/>
      <c r="D29" s="390"/>
      <c r="E29" s="391"/>
      <c r="F29" s="396"/>
      <c r="G29" s="179"/>
      <c r="H29" s="179"/>
    </row>
    <row r="30" spans="1:8" s="79" customFormat="1" ht="22.05" customHeight="1" x14ac:dyDescent="0.25">
      <c r="A30" s="384"/>
      <c r="B30" s="389"/>
      <c r="C30" s="390"/>
      <c r="D30" s="390"/>
      <c r="E30" s="391"/>
      <c r="F30" s="396"/>
      <c r="G30" s="179"/>
      <c r="H30" s="179"/>
    </row>
    <row r="31" spans="1:8" s="79" customFormat="1" ht="22.05" customHeight="1" thickBot="1" x14ac:dyDescent="0.3">
      <c r="A31" s="385"/>
      <c r="B31" s="392"/>
      <c r="C31" s="393"/>
      <c r="D31" s="393"/>
      <c r="E31" s="394"/>
      <c r="F31" s="397"/>
      <c r="G31" s="180"/>
      <c r="H31" s="180"/>
    </row>
    <row r="32" spans="1:8" s="79" customFormat="1" ht="22.05" customHeight="1" x14ac:dyDescent="0.25">
      <c r="A32" s="383" t="s">
        <v>516</v>
      </c>
      <c r="B32" s="386"/>
      <c r="C32" s="387"/>
      <c r="D32" s="387"/>
      <c r="E32" s="388"/>
      <c r="F32" s="395"/>
      <c r="G32" s="178"/>
      <c r="H32" s="178"/>
    </row>
    <row r="33" spans="1:8" s="79" customFormat="1" ht="22.05" customHeight="1" x14ac:dyDescent="0.25">
      <c r="A33" s="384"/>
      <c r="B33" s="389"/>
      <c r="C33" s="390"/>
      <c r="D33" s="390"/>
      <c r="E33" s="391"/>
      <c r="F33" s="396"/>
      <c r="G33" s="179"/>
      <c r="H33" s="179"/>
    </row>
    <row r="34" spans="1:8" s="79" customFormat="1" ht="22.05" customHeight="1" x14ac:dyDescent="0.25">
      <c r="A34" s="384"/>
      <c r="B34" s="389"/>
      <c r="C34" s="390"/>
      <c r="D34" s="390"/>
      <c r="E34" s="391"/>
      <c r="F34" s="396"/>
      <c r="G34" s="179"/>
      <c r="H34" s="179"/>
    </row>
    <row r="35" spans="1:8" s="79" customFormat="1" ht="22.05" customHeight="1" thickBot="1" x14ac:dyDescent="0.3">
      <c r="A35" s="385"/>
      <c r="B35" s="392"/>
      <c r="C35" s="393"/>
      <c r="D35" s="393"/>
      <c r="E35" s="394"/>
      <c r="F35" s="397"/>
      <c r="G35" s="180"/>
      <c r="H35" s="180"/>
    </row>
    <row r="36" spans="1:8" s="79" customFormat="1" ht="22.05" customHeight="1" x14ac:dyDescent="0.25">
      <c r="A36" s="383" t="s">
        <v>517</v>
      </c>
      <c r="B36" s="386"/>
      <c r="C36" s="387"/>
      <c r="D36" s="387"/>
      <c r="E36" s="388"/>
      <c r="F36" s="395"/>
      <c r="G36" s="178"/>
      <c r="H36" s="178"/>
    </row>
    <row r="37" spans="1:8" s="79" customFormat="1" ht="22.05" customHeight="1" x14ac:dyDescent="0.25">
      <c r="A37" s="384"/>
      <c r="B37" s="389"/>
      <c r="C37" s="390"/>
      <c r="D37" s="390"/>
      <c r="E37" s="391"/>
      <c r="F37" s="396"/>
      <c r="G37" s="179"/>
      <c r="H37" s="179"/>
    </row>
    <row r="38" spans="1:8" s="79" customFormat="1" ht="22.05" customHeight="1" x14ac:dyDescent="0.25">
      <c r="A38" s="384"/>
      <c r="B38" s="389"/>
      <c r="C38" s="390"/>
      <c r="D38" s="390"/>
      <c r="E38" s="391"/>
      <c r="F38" s="396"/>
      <c r="G38" s="179"/>
      <c r="H38" s="179"/>
    </row>
    <row r="39" spans="1:8" s="79" customFormat="1" ht="22.05" customHeight="1" thickBot="1" x14ac:dyDescent="0.3">
      <c r="A39" s="385"/>
      <c r="B39" s="392"/>
      <c r="C39" s="393"/>
      <c r="D39" s="393"/>
      <c r="E39" s="394"/>
      <c r="F39" s="397"/>
      <c r="G39" s="180"/>
      <c r="H39" s="180"/>
    </row>
    <row r="40" spans="1:8" s="79" customFormat="1" ht="22.05" customHeight="1" x14ac:dyDescent="0.25">
      <c r="A40" s="383" t="s">
        <v>518</v>
      </c>
      <c r="B40" s="386"/>
      <c r="C40" s="387"/>
      <c r="D40" s="387"/>
      <c r="E40" s="388"/>
      <c r="F40" s="395"/>
      <c r="G40" s="178"/>
      <c r="H40" s="178"/>
    </row>
    <row r="41" spans="1:8" s="79" customFormat="1" ht="22.05" customHeight="1" x14ac:dyDescent="0.25">
      <c r="A41" s="384"/>
      <c r="B41" s="389"/>
      <c r="C41" s="390"/>
      <c r="D41" s="390"/>
      <c r="E41" s="391"/>
      <c r="F41" s="396"/>
      <c r="G41" s="179"/>
      <c r="H41" s="179"/>
    </row>
    <row r="42" spans="1:8" s="79" customFormat="1" ht="22.05" customHeight="1" x14ac:dyDescent="0.25">
      <c r="A42" s="384"/>
      <c r="B42" s="389"/>
      <c r="C42" s="390"/>
      <c r="D42" s="390"/>
      <c r="E42" s="391"/>
      <c r="F42" s="396"/>
      <c r="G42" s="179"/>
      <c r="H42" s="179"/>
    </row>
    <row r="43" spans="1:8" s="79" customFormat="1" ht="22.05" customHeight="1" thickBot="1" x14ac:dyDescent="0.3">
      <c r="A43" s="385"/>
      <c r="B43" s="392"/>
      <c r="C43" s="393"/>
      <c r="D43" s="393"/>
      <c r="E43" s="394"/>
      <c r="F43" s="397"/>
      <c r="G43" s="180"/>
      <c r="H43" s="180"/>
    </row>
    <row r="44" spans="1:8" s="79" customFormat="1" ht="22.05" customHeight="1" x14ac:dyDescent="0.25">
      <c r="A44" s="383" t="s">
        <v>519</v>
      </c>
      <c r="B44" s="386"/>
      <c r="C44" s="387"/>
      <c r="D44" s="387"/>
      <c r="E44" s="388"/>
      <c r="F44" s="395"/>
      <c r="G44" s="178"/>
      <c r="H44" s="178"/>
    </row>
    <row r="45" spans="1:8" s="79" customFormat="1" ht="22.05" customHeight="1" x14ac:dyDescent="0.25">
      <c r="A45" s="384"/>
      <c r="B45" s="389"/>
      <c r="C45" s="390"/>
      <c r="D45" s="390"/>
      <c r="E45" s="391"/>
      <c r="F45" s="396"/>
      <c r="G45" s="179"/>
      <c r="H45" s="179"/>
    </row>
    <row r="46" spans="1:8" s="79" customFormat="1" ht="22.05" customHeight="1" x14ac:dyDescent="0.25">
      <c r="A46" s="384"/>
      <c r="B46" s="389"/>
      <c r="C46" s="390"/>
      <c r="D46" s="390"/>
      <c r="E46" s="391"/>
      <c r="F46" s="396"/>
      <c r="G46" s="179"/>
      <c r="H46" s="179"/>
    </row>
    <row r="47" spans="1:8" s="79" customFormat="1" ht="22.05" customHeight="1" thickBot="1" x14ac:dyDescent="0.3">
      <c r="A47" s="385"/>
      <c r="B47" s="392"/>
      <c r="C47" s="393"/>
      <c r="D47" s="393"/>
      <c r="E47" s="394"/>
      <c r="F47" s="397"/>
      <c r="G47" s="180"/>
      <c r="H47" s="180"/>
    </row>
    <row r="48" spans="1:8" s="79" customFormat="1" ht="22.05" customHeight="1" x14ac:dyDescent="0.25">
      <c r="A48" s="383" t="s">
        <v>520</v>
      </c>
      <c r="B48" s="386"/>
      <c r="C48" s="387"/>
      <c r="D48" s="387"/>
      <c r="E48" s="388"/>
      <c r="F48" s="395"/>
      <c r="G48" s="178"/>
      <c r="H48" s="178"/>
    </row>
    <row r="49" spans="1:8" s="79" customFormat="1" ht="22.05" customHeight="1" x14ac:dyDescent="0.25">
      <c r="A49" s="384"/>
      <c r="B49" s="389"/>
      <c r="C49" s="390"/>
      <c r="D49" s="390"/>
      <c r="E49" s="391"/>
      <c r="F49" s="396"/>
      <c r="G49" s="179"/>
      <c r="H49" s="179"/>
    </row>
    <row r="50" spans="1:8" s="79" customFormat="1" ht="22.05" customHeight="1" x14ac:dyDescent="0.25">
      <c r="A50" s="384"/>
      <c r="B50" s="389"/>
      <c r="C50" s="390"/>
      <c r="D50" s="390"/>
      <c r="E50" s="391"/>
      <c r="F50" s="396"/>
      <c r="G50" s="179"/>
      <c r="H50" s="179"/>
    </row>
    <row r="51" spans="1:8" s="79" customFormat="1" ht="22.05" customHeight="1" thickBot="1" x14ac:dyDescent="0.3">
      <c r="A51" s="385"/>
      <c r="B51" s="392"/>
      <c r="C51" s="393"/>
      <c r="D51" s="393"/>
      <c r="E51" s="394"/>
      <c r="F51" s="397"/>
      <c r="G51" s="180"/>
      <c r="H51" s="180"/>
    </row>
    <row r="52" spans="1:8" s="29" customFormat="1" ht="3" customHeight="1" x14ac:dyDescent="0.25"/>
    <row r="53" spans="1:8" s="29" customFormat="1" ht="13.05" customHeight="1" x14ac:dyDescent="0.25">
      <c r="A53" s="399" t="s">
        <v>384</v>
      </c>
      <c r="B53" s="399"/>
      <c r="C53" s="399"/>
      <c r="D53" s="399"/>
      <c r="E53" s="399"/>
      <c r="F53" s="399"/>
      <c r="G53" s="399"/>
      <c r="H53" s="399"/>
    </row>
    <row r="54" spans="1:8" s="29" customFormat="1" ht="15" x14ac:dyDescent="0.25"/>
    <row r="55" spans="1:8" s="29" customFormat="1" ht="15" x14ac:dyDescent="0.25"/>
    <row r="56" spans="1:8" s="29" customFormat="1" ht="15" x14ac:dyDescent="0.25"/>
    <row r="57" spans="1:8" s="29" customFormat="1" ht="15" x14ac:dyDescent="0.25"/>
    <row r="58" spans="1:8" s="29" customFormat="1" ht="15" x14ac:dyDescent="0.25"/>
    <row r="59" spans="1:8" s="29" customFormat="1" ht="15" x14ac:dyDescent="0.25"/>
    <row r="60" spans="1:8" s="29" customFormat="1" ht="15" x14ac:dyDescent="0.25"/>
    <row r="61" spans="1:8" s="29" customFormat="1" ht="15" x14ac:dyDescent="0.25"/>
    <row r="62" spans="1:8" s="29" customFormat="1" ht="15" x14ac:dyDescent="0.25"/>
    <row r="63" spans="1:8" s="29" customFormat="1" ht="15" x14ac:dyDescent="0.25"/>
    <row r="64" spans="1:8" s="29" customFormat="1" ht="15" x14ac:dyDescent="0.25"/>
    <row r="65" s="29" customFormat="1" ht="15" x14ac:dyDescent="0.25"/>
    <row r="66" s="29" customFormat="1" ht="15" x14ac:dyDescent="0.25"/>
    <row r="67" s="29" customFormat="1" ht="15" x14ac:dyDescent="0.25"/>
    <row r="68" s="29" customFormat="1" ht="15" x14ac:dyDescent="0.25"/>
    <row r="69" s="29" customFormat="1" ht="15" x14ac:dyDescent="0.25"/>
    <row r="70" s="29" customFormat="1" ht="15" x14ac:dyDescent="0.25"/>
    <row r="71" s="29" customFormat="1" ht="15" x14ac:dyDescent="0.25"/>
    <row r="72" s="29" customFormat="1" ht="15" x14ac:dyDescent="0.25"/>
    <row r="73" s="29" customFormat="1" ht="15" x14ac:dyDescent="0.25"/>
    <row r="74" s="29" customFormat="1" ht="15" x14ac:dyDescent="0.25"/>
    <row r="75" s="29" customFormat="1" ht="15" x14ac:dyDescent="0.25"/>
    <row r="76" s="29" customFormat="1" ht="15" x14ac:dyDescent="0.25"/>
    <row r="77" s="29" customFormat="1" ht="15" x14ac:dyDescent="0.25"/>
    <row r="78" s="29" customFormat="1" ht="15" x14ac:dyDescent="0.25"/>
    <row r="79" s="29" customFormat="1" ht="15" x14ac:dyDescent="0.25"/>
    <row r="80" s="29" customFormat="1" ht="15" x14ac:dyDescent="0.25"/>
    <row r="81" s="29" customFormat="1" ht="15" x14ac:dyDescent="0.25"/>
    <row r="82" s="29" customFormat="1" ht="15" x14ac:dyDescent="0.25"/>
    <row r="83" s="29" customFormat="1" ht="15" x14ac:dyDescent="0.25"/>
    <row r="84" s="29" customFormat="1" ht="15" x14ac:dyDescent="0.25"/>
    <row r="85" s="29" customFormat="1" ht="15" x14ac:dyDescent="0.25"/>
    <row r="86" s="29" customFormat="1" ht="15" x14ac:dyDescent="0.25"/>
    <row r="87" s="29" customFormat="1" ht="15" x14ac:dyDescent="0.25"/>
    <row r="88" s="29" customFormat="1" ht="15" x14ac:dyDescent="0.25"/>
    <row r="89" s="29" customFormat="1" ht="15" x14ac:dyDescent="0.25"/>
    <row r="90" s="29" customFormat="1" ht="15" x14ac:dyDescent="0.25"/>
    <row r="91" s="29" customFormat="1" ht="15" x14ac:dyDescent="0.25"/>
    <row r="92" s="29" customFormat="1" ht="15" x14ac:dyDescent="0.25"/>
    <row r="93" s="29" customFormat="1" ht="15" x14ac:dyDescent="0.25"/>
    <row r="94" s="29" customFormat="1" ht="15" x14ac:dyDescent="0.25"/>
    <row r="95" s="29" customFormat="1" ht="15" x14ac:dyDescent="0.25"/>
    <row r="96" s="29" customFormat="1" ht="15" x14ac:dyDescent="0.25"/>
    <row r="97" s="29" customFormat="1" ht="15" x14ac:dyDescent="0.25"/>
    <row r="98" s="29" customFormat="1" ht="15" x14ac:dyDescent="0.25"/>
    <row r="99" s="29" customFormat="1" ht="15" x14ac:dyDescent="0.25"/>
    <row r="100" s="29" customFormat="1" ht="15" x14ac:dyDescent="0.25"/>
    <row r="101" s="29" customFormat="1" ht="15" x14ac:dyDescent="0.25"/>
    <row r="102" s="29" customFormat="1" ht="15" x14ac:dyDescent="0.25"/>
    <row r="103" s="29" customFormat="1" ht="15" x14ac:dyDescent="0.25"/>
    <row r="104" s="29" customFormat="1" ht="15" x14ac:dyDescent="0.25"/>
    <row r="105" s="29" customFormat="1" ht="15" x14ac:dyDescent="0.25"/>
    <row r="106" s="29" customFormat="1" ht="15" x14ac:dyDescent="0.25"/>
    <row r="107" s="29" customFormat="1" ht="15" x14ac:dyDescent="0.25"/>
    <row r="108" s="29" customFormat="1" ht="15" x14ac:dyDescent="0.25"/>
  </sheetData>
  <sheetProtection password="89C2" sheet="1" objects="1" scenarios="1" formatCells="0" selectLockedCells="1"/>
  <mergeCells count="35">
    <mergeCell ref="A32:A35"/>
    <mergeCell ref="B32:E35"/>
    <mergeCell ref="F32:F35"/>
    <mergeCell ref="A53:H53"/>
    <mergeCell ref="A24:A27"/>
    <mergeCell ref="B24:E27"/>
    <mergeCell ref="F24:F27"/>
    <mergeCell ref="A28:A31"/>
    <mergeCell ref="B28:E31"/>
    <mergeCell ref="F28:F31"/>
    <mergeCell ref="A36:A39"/>
    <mergeCell ref="B36:E39"/>
    <mergeCell ref="F36:F39"/>
    <mergeCell ref="A40:A43"/>
    <mergeCell ref="B40:E43"/>
    <mergeCell ref="F40:F43"/>
    <mergeCell ref="A11:H11"/>
    <mergeCell ref="E14:H14"/>
    <mergeCell ref="E16:H16"/>
    <mergeCell ref="B19:E19"/>
    <mergeCell ref="A20:A23"/>
    <mergeCell ref="B20:E23"/>
    <mergeCell ref="F20:F23"/>
    <mergeCell ref="A8:H8"/>
    <mergeCell ref="G1:H1"/>
    <mergeCell ref="G2:H2"/>
    <mergeCell ref="G3:H3"/>
    <mergeCell ref="G4:H4"/>
    <mergeCell ref="A7:H7"/>
    <mergeCell ref="A44:A47"/>
    <mergeCell ref="B44:E47"/>
    <mergeCell ref="F44:F47"/>
    <mergeCell ref="A48:A51"/>
    <mergeCell ref="B48:E51"/>
    <mergeCell ref="F48:F51"/>
  </mergeCells>
  <printOptions horizontalCentered="1"/>
  <pageMargins left="0.25" right="0.25" top="0.5" bottom="0.25" header="0" footer="0"/>
  <pageSetup scale="90" orientation="portrait" r:id="rId1"/>
  <headerFooter alignWithMargins="0">
    <oddHeader>&amp;L&amp;"Arial,Bold"&amp;11BOG, California Community Colleges
Chancellor's Office (CCCCO)</oddHeader>
    <oddFooter>&amp;LCCCCO Forms Package with Sector&amp;R04-2014</oddFooter>
  </headerFooter>
  <rowBreaks count="1" manualBreakCount="1">
    <brk id="35" max="7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'Leading Indicators'!$A$2:$A$8</xm:f>
          </x14:formula1>
          <xm:sqref>C14:D15</xm:sqref>
        </x14:dataValidation>
        <x14:dataValidation type="list" allowBlank="1" showInputMessage="1" showErrorMessage="1">
          <x14:formula1>
            <xm:f>'Momentum Points'!$B$2:$B$36</xm:f>
          </x14:formula1>
          <xm:sqref>C16:D17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H108"/>
  <sheetViews>
    <sheetView zoomScale="87" zoomScaleNormal="87" workbookViewId="0">
      <selection activeCell="D11" sqref="D11:I11"/>
    </sheetView>
  </sheetViews>
  <sheetFormatPr defaultRowHeight="10.199999999999999" x14ac:dyDescent="0.2"/>
  <cols>
    <col min="1" max="1" width="7" style="7" customWidth="1"/>
    <col min="2" max="2" width="18.7109375" style="7" customWidth="1"/>
    <col min="3" max="3" width="10.7109375" style="7" customWidth="1"/>
    <col min="4" max="4" width="2.7109375" style="7" customWidth="1"/>
    <col min="5" max="5" width="44.7109375" style="7" customWidth="1"/>
    <col min="6" max="6" width="74.7109375" style="7" customWidth="1"/>
    <col min="7" max="7" width="25.7109375" style="7" customWidth="1"/>
    <col min="8" max="8" width="28.7109375" style="7" customWidth="1"/>
    <col min="9" max="9" width="17.42578125" style="7" customWidth="1"/>
    <col min="10" max="10" width="27.85546875" style="7" customWidth="1"/>
    <col min="11" max="16384" width="9.140625" style="7"/>
  </cols>
  <sheetData>
    <row r="1" spans="1:8" ht="25.05" customHeight="1" x14ac:dyDescent="0.2">
      <c r="A1" s="19"/>
      <c r="B1" s="19"/>
      <c r="C1" s="19"/>
      <c r="D1" s="19"/>
      <c r="E1" s="19"/>
      <c r="F1" s="169" t="s">
        <v>414</v>
      </c>
      <c r="G1" s="311" t="str">
        <f>'Contact Page'!D1</f>
        <v>Please Select Project on 'Do First' Tab</v>
      </c>
      <c r="H1" s="311"/>
    </row>
    <row r="2" spans="1:8" ht="25.05" customHeight="1" x14ac:dyDescent="0.2">
      <c r="A2" s="19"/>
      <c r="B2" s="19"/>
      <c r="C2" s="19"/>
      <c r="D2" s="19"/>
      <c r="E2" s="19"/>
      <c r="F2" s="169" t="s">
        <v>421</v>
      </c>
      <c r="G2" s="311" t="str">
        <f>'Contact Page'!D2</f>
        <v>Please Select Sector on 'Do First' Tab</v>
      </c>
      <c r="H2" s="311"/>
    </row>
    <row r="3" spans="1:8" ht="25.05" customHeight="1" x14ac:dyDescent="0.2">
      <c r="A3" s="20"/>
      <c r="B3" s="20"/>
      <c r="C3" s="20"/>
      <c r="D3" s="20"/>
      <c r="E3" s="20"/>
      <c r="F3" s="222" t="s">
        <v>10</v>
      </c>
      <c r="G3" s="326" t="str">
        <f>'Budget Summary'!D3</f>
        <v>Please Select District on 'Do First' Tab</v>
      </c>
      <c r="H3" s="326"/>
    </row>
    <row r="4" spans="1:8" ht="25.05" customHeight="1" x14ac:dyDescent="0.2">
      <c r="A4" s="20"/>
      <c r="B4" s="20"/>
      <c r="C4" s="20"/>
      <c r="D4" s="20"/>
      <c r="E4" s="20"/>
      <c r="F4" s="222" t="s">
        <v>11</v>
      </c>
      <c r="G4" s="326" t="str">
        <f>'Budget Summary'!D4</f>
        <v>ERROR-College is not within District selected</v>
      </c>
      <c r="H4" s="326"/>
    </row>
    <row r="5" spans="1:8" ht="19.95" customHeight="1" x14ac:dyDescent="0.25">
      <c r="A5" s="20"/>
      <c r="B5" s="20"/>
      <c r="C5" s="20"/>
      <c r="D5" s="20"/>
      <c r="E5" s="20"/>
      <c r="F5" s="222" t="s">
        <v>255</v>
      </c>
      <c r="G5" s="201" t="str">
        <f>'Budget Summary'!D5</f>
        <v>ERROR</v>
      </c>
      <c r="H5" s="12"/>
    </row>
    <row r="6" spans="1:8" ht="7.95" customHeight="1" x14ac:dyDescent="0.2">
      <c r="A6" s="4"/>
      <c r="B6" s="4"/>
      <c r="C6" s="4"/>
      <c r="D6" s="4"/>
      <c r="E6" s="4"/>
      <c r="F6" s="4"/>
      <c r="G6" s="4"/>
      <c r="H6" s="4"/>
    </row>
    <row r="7" spans="1:8" ht="21" x14ac:dyDescent="0.4">
      <c r="A7" s="304" t="s">
        <v>382</v>
      </c>
      <c r="B7" s="304"/>
      <c r="C7" s="304"/>
      <c r="D7" s="304"/>
      <c r="E7" s="304"/>
      <c r="F7" s="304"/>
      <c r="G7" s="304"/>
      <c r="H7" s="304"/>
    </row>
    <row r="8" spans="1:8" ht="17.399999999999999" x14ac:dyDescent="0.3">
      <c r="A8" s="398" t="s">
        <v>461</v>
      </c>
      <c r="B8" s="398"/>
      <c r="C8" s="398"/>
      <c r="D8" s="398"/>
      <c r="E8" s="398"/>
      <c r="F8" s="398"/>
      <c r="G8" s="398"/>
      <c r="H8" s="398"/>
    </row>
    <row r="9" spans="1:8" ht="7.95" customHeight="1" thickBot="1" x14ac:dyDescent="0.25">
      <c r="A9" s="4"/>
      <c r="B9" s="4"/>
      <c r="C9" s="4"/>
      <c r="D9" s="4"/>
      <c r="E9" s="4"/>
      <c r="F9" s="4"/>
      <c r="G9" s="4"/>
      <c r="H9" s="4"/>
    </row>
    <row r="10" spans="1:8" ht="18" customHeight="1" x14ac:dyDescent="0.3">
      <c r="A10" s="227" t="s">
        <v>455</v>
      </c>
      <c r="B10" s="240"/>
      <c r="C10" s="256">
        <v>8</v>
      </c>
      <c r="D10" s="228"/>
      <c r="E10" s="228"/>
      <c r="F10" s="228"/>
      <c r="G10" s="228"/>
      <c r="H10" s="229"/>
    </row>
    <row r="11" spans="1:8" s="29" customFormat="1" ht="40.049999999999997" customHeight="1" thickBot="1" x14ac:dyDescent="0.3">
      <c r="A11" s="408" t="str">
        <f>IF('Do First'!D38="","",'Do First'!D38)</f>
        <v/>
      </c>
      <c r="B11" s="409"/>
      <c r="C11" s="409"/>
      <c r="D11" s="409"/>
      <c r="E11" s="409"/>
      <c r="F11" s="409"/>
      <c r="G11" s="409"/>
      <c r="H11" s="410"/>
    </row>
    <row r="12" spans="1:8" ht="7.95" customHeight="1" thickBot="1" x14ac:dyDescent="0.25">
      <c r="A12" s="4"/>
      <c r="B12" s="4"/>
      <c r="C12" s="257"/>
      <c r="D12" s="4"/>
      <c r="E12" s="4"/>
      <c r="F12" s="4"/>
      <c r="G12" s="4"/>
      <c r="H12" s="4"/>
    </row>
    <row r="13" spans="1:8" s="133" customFormat="1" ht="18" customHeight="1" x14ac:dyDescent="0.2">
      <c r="A13" s="223" t="s">
        <v>383</v>
      </c>
      <c r="B13" s="175"/>
      <c r="C13" s="230"/>
      <c r="D13" s="230"/>
      <c r="E13" s="176"/>
      <c r="F13" s="176"/>
      <c r="G13" s="172"/>
      <c r="H13" s="189"/>
    </row>
    <row r="14" spans="1:8" s="133" customFormat="1" ht="28.05" customHeight="1" x14ac:dyDescent="0.2">
      <c r="A14" s="233"/>
      <c r="B14" s="231" t="s">
        <v>456</v>
      </c>
      <c r="C14" s="246"/>
      <c r="D14" s="232"/>
      <c r="E14" s="403" t="str">
        <f>IF(C14="","",VLOOKUP(C14,'Leading Indicators'!A2:B8,2,0))</f>
        <v/>
      </c>
      <c r="F14" s="403"/>
      <c r="G14" s="403"/>
      <c r="H14" s="404"/>
    </row>
    <row r="15" spans="1:8" s="239" customFormat="1" ht="4.05" customHeight="1" x14ac:dyDescent="0.2">
      <c r="A15" s="234"/>
      <c r="B15" s="235"/>
      <c r="C15" s="236"/>
      <c r="D15" s="236"/>
      <c r="E15" s="237"/>
      <c r="F15" s="237"/>
      <c r="G15" s="237"/>
      <c r="H15" s="238"/>
    </row>
    <row r="16" spans="1:8" s="133" customFormat="1" ht="28.05" customHeight="1" x14ac:dyDescent="0.2">
      <c r="A16" s="233"/>
      <c r="B16" s="231" t="s">
        <v>457</v>
      </c>
      <c r="C16" s="246"/>
      <c r="D16" s="232"/>
      <c r="E16" s="403" t="str">
        <f>IF(C16="","",VLOOKUP(C16,'Momentum Points'!B2:C36,2,0))</f>
        <v/>
      </c>
      <c r="F16" s="403"/>
      <c r="G16" s="403"/>
      <c r="H16" s="404"/>
    </row>
    <row r="17" spans="1:8" s="239" customFormat="1" ht="4.05" customHeight="1" thickBot="1" x14ac:dyDescent="0.25">
      <c r="A17" s="241"/>
      <c r="B17" s="242"/>
      <c r="C17" s="243"/>
      <c r="D17" s="243"/>
      <c r="E17" s="244"/>
      <c r="F17" s="244"/>
      <c r="G17" s="244"/>
      <c r="H17" s="245"/>
    </row>
    <row r="18" spans="1:8" ht="7.95" customHeight="1" thickBot="1" x14ac:dyDescent="0.25">
      <c r="A18" s="4"/>
      <c r="B18" s="4"/>
      <c r="C18" s="4"/>
      <c r="D18" s="4"/>
      <c r="E18" s="4"/>
      <c r="F18" s="4"/>
      <c r="G18" s="4"/>
      <c r="H18" s="4"/>
    </row>
    <row r="19" spans="1:8" s="79" customFormat="1" ht="37.200000000000003" customHeight="1" thickBot="1" x14ac:dyDescent="0.3">
      <c r="A19" s="107" t="s">
        <v>289</v>
      </c>
      <c r="B19" s="405" t="s">
        <v>241</v>
      </c>
      <c r="C19" s="406"/>
      <c r="D19" s="406"/>
      <c r="E19" s="407"/>
      <c r="F19" s="107" t="s">
        <v>244</v>
      </c>
      <c r="G19" s="224" t="s">
        <v>242</v>
      </c>
      <c r="H19" s="108" t="s">
        <v>243</v>
      </c>
    </row>
    <row r="20" spans="1:8" s="79" customFormat="1" ht="22.05" customHeight="1" x14ac:dyDescent="0.25">
      <c r="A20" s="383" t="s">
        <v>521</v>
      </c>
      <c r="B20" s="386"/>
      <c r="C20" s="387"/>
      <c r="D20" s="387"/>
      <c r="E20" s="388"/>
      <c r="F20" s="395"/>
      <c r="G20" s="178"/>
      <c r="H20" s="178"/>
    </row>
    <row r="21" spans="1:8" s="79" customFormat="1" ht="22.05" customHeight="1" x14ac:dyDescent="0.25">
      <c r="A21" s="384"/>
      <c r="B21" s="389"/>
      <c r="C21" s="390"/>
      <c r="D21" s="390"/>
      <c r="E21" s="391"/>
      <c r="F21" s="396"/>
      <c r="G21" s="179"/>
      <c r="H21" s="179"/>
    </row>
    <row r="22" spans="1:8" s="79" customFormat="1" ht="22.05" customHeight="1" x14ac:dyDescent="0.25">
      <c r="A22" s="384"/>
      <c r="B22" s="389"/>
      <c r="C22" s="390"/>
      <c r="D22" s="390"/>
      <c r="E22" s="391"/>
      <c r="F22" s="396"/>
      <c r="G22" s="179"/>
      <c r="H22" s="179"/>
    </row>
    <row r="23" spans="1:8" s="79" customFormat="1" ht="22.05" customHeight="1" thickBot="1" x14ac:dyDescent="0.3">
      <c r="A23" s="385"/>
      <c r="B23" s="392"/>
      <c r="C23" s="393"/>
      <c r="D23" s="393"/>
      <c r="E23" s="394"/>
      <c r="F23" s="397"/>
      <c r="G23" s="180"/>
      <c r="H23" s="180"/>
    </row>
    <row r="24" spans="1:8" s="79" customFormat="1" ht="22.05" customHeight="1" x14ac:dyDescent="0.25">
      <c r="A24" s="383" t="s">
        <v>522</v>
      </c>
      <c r="B24" s="386"/>
      <c r="C24" s="387"/>
      <c r="D24" s="387"/>
      <c r="E24" s="388"/>
      <c r="F24" s="395"/>
      <c r="G24" s="178"/>
      <c r="H24" s="178"/>
    </row>
    <row r="25" spans="1:8" s="79" customFormat="1" ht="22.05" customHeight="1" x14ac:dyDescent="0.25">
      <c r="A25" s="384"/>
      <c r="B25" s="389"/>
      <c r="C25" s="390"/>
      <c r="D25" s="390"/>
      <c r="E25" s="391"/>
      <c r="F25" s="396"/>
      <c r="G25" s="179"/>
      <c r="H25" s="179"/>
    </row>
    <row r="26" spans="1:8" s="79" customFormat="1" ht="22.05" customHeight="1" x14ac:dyDescent="0.25">
      <c r="A26" s="384"/>
      <c r="B26" s="389"/>
      <c r="C26" s="390"/>
      <c r="D26" s="390"/>
      <c r="E26" s="391"/>
      <c r="F26" s="396"/>
      <c r="G26" s="179"/>
      <c r="H26" s="179"/>
    </row>
    <row r="27" spans="1:8" s="79" customFormat="1" ht="22.05" customHeight="1" thickBot="1" x14ac:dyDescent="0.3">
      <c r="A27" s="385"/>
      <c r="B27" s="392"/>
      <c r="C27" s="393"/>
      <c r="D27" s="393"/>
      <c r="E27" s="394"/>
      <c r="F27" s="397"/>
      <c r="G27" s="180"/>
      <c r="H27" s="180"/>
    </row>
    <row r="28" spans="1:8" s="79" customFormat="1" ht="22.05" customHeight="1" x14ac:dyDescent="0.25">
      <c r="A28" s="383" t="s">
        <v>523</v>
      </c>
      <c r="B28" s="386"/>
      <c r="C28" s="387"/>
      <c r="D28" s="387"/>
      <c r="E28" s="388"/>
      <c r="F28" s="395"/>
      <c r="G28" s="178"/>
      <c r="H28" s="178"/>
    </row>
    <row r="29" spans="1:8" s="79" customFormat="1" ht="22.05" customHeight="1" x14ac:dyDescent="0.25">
      <c r="A29" s="384"/>
      <c r="B29" s="389"/>
      <c r="C29" s="390"/>
      <c r="D29" s="390"/>
      <c r="E29" s="391"/>
      <c r="F29" s="396"/>
      <c r="G29" s="179"/>
      <c r="H29" s="179"/>
    </row>
    <row r="30" spans="1:8" s="79" customFormat="1" ht="22.05" customHeight="1" x14ac:dyDescent="0.25">
      <c r="A30" s="384"/>
      <c r="B30" s="389"/>
      <c r="C30" s="390"/>
      <c r="D30" s="390"/>
      <c r="E30" s="391"/>
      <c r="F30" s="396"/>
      <c r="G30" s="179"/>
      <c r="H30" s="179"/>
    </row>
    <row r="31" spans="1:8" s="79" customFormat="1" ht="22.05" customHeight="1" thickBot="1" x14ac:dyDescent="0.3">
      <c r="A31" s="385"/>
      <c r="B31" s="392"/>
      <c r="C31" s="393"/>
      <c r="D31" s="393"/>
      <c r="E31" s="394"/>
      <c r="F31" s="397"/>
      <c r="G31" s="180"/>
      <c r="H31" s="180"/>
    </row>
    <row r="32" spans="1:8" s="79" customFormat="1" ht="22.05" customHeight="1" x14ac:dyDescent="0.25">
      <c r="A32" s="383" t="s">
        <v>524</v>
      </c>
      <c r="B32" s="386"/>
      <c r="C32" s="387"/>
      <c r="D32" s="387"/>
      <c r="E32" s="388"/>
      <c r="F32" s="395"/>
      <c r="G32" s="178"/>
      <c r="H32" s="178"/>
    </row>
    <row r="33" spans="1:8" s="79" customFormat="1" ht="22.05" customHeight="1" x14ac:dyDescent="0.25">
      <c r="A33" s="384"/>
      <c r="B33" s="389"/>
      <c r="C33" s="390"/>
      <c r="D33" s="390"/>
      <c r="E33" s="391"/>
      <c r="F33" s="396"/>
      <c r="G33" s="179"/>
      <c r="H33" s="179"/>
    </row>
    <row r="34" spans="1:8" s="79" customFormat="1" ht="22.05" customHeight="1" x14ac:dyDescent="0.25">
      <c r="A34" s="384"/>
      <c r="B34" s="389"/>
      <c r="C34" s="390"/>
      <c r="D34" s="390"/>
      <c r="E34" s="391"/>
      <c r="F34" s="396"/>
      <c r="G34" s="179"/>
      <c r="H34" s="179"/>
    </row>
    <row r="35" spans="1:8" s="79" customFormat="1" ht="22.05" customHeight="1" thickBot="1" x14ac:dyDescent="0.3">
      <c r="A35" s="385"/>
      <c r="B35" s="392"/>
      <c r="C35" s="393"/>
      <c r="D35" s="393"/>
      <c r="E35" s="394"/>
      <c r="F35" s="397"/>
      <c r="G35" s="180"/>
      <c r="H35" s="180"/>
    </row>
    <row r="36" spans="1:8" s="79" customFormat="1" ht="22.05" customHeight="1" x14ac:dyDescent="0.25">
      <c r="A36" s="383" t="s">
        <v>525</v>
      </c>
      <c r="B36" s="386"/>
      <c r="C36" s="387"/>
      <c r="D36" s="387"/>
      <c r="E36" s="388"/>
      <c r="F36" s="395"/>
      <c r="G36" s="178"/>
      <c r="H36" s="178"/>
    </row>
    <row r="37" spans="1:8" s="79" customFormat="1" ht="22.05" customHeight="1" x14ac:dyDescent="0.25">
      <c r="A37" s="384"/>
      <c r="B37" s="389"/>
      <c r="C37" s="390"/>
      <c r="D37" s="390"/>
      <c r="E37" s="391"/>
      <c r="F37" s="396"/>
      <c r="G37" s="179"/>
      <c r="H37" s="179"/>
    </row>
    <row r="38" spans="1:8" s="79" customFormat="1" ht="22.05" customHeight="1" x14ac:dyDescent="0.25">
      <c r="A38" s="384"/>
      <c r="B38" s="389"/>
      <c r="C38" s="390"/>
      <c r="D38" s="390"/>
      <c r="E38" s="391"/>
      <c r="F38" s="396"/>
      <c r="G38" s="179"/>
      <c r="H38" s="179"/>
    </row>
    <row r="39" spans="1:8" s="79" customFormat="1" ht="22.05" customHeight="1" thickBot="1" x14ac:dyDescent="0.3">
      <c r="A39" s="385"/>
      <c r="B39" s="392"/>
      <c r="C39" s="393"/>
      <c r="D39" s="393"/>
      <c r="E39" s="394"/>
      <c r="F39" s="397"/>
      <c r="G39" s="180"/>
      <c r="H39" s="180"/>
    </row>
    <row r="40" spans="1:8" s="79" customFormat="1" ht="22.05" customHeight="1" x14ac:dyDescent="0.25">
      <c r="A40" s="383" t="s">
        <v>526</v>
      </c>
      <c r="B40" s="386"/>
      <c r="C40" s="387"/>
      <c r="D40" s="387"/>
      <c r="E40" s="388"/>
      <c r="F40" s="395"/>
      <c r="G40" s="178"/>
      <c r="H40" s="178"/>
    </row>
    <row r="41" spans="1:8" s="79" customFormat="1" ht="22.05" customHeight="1" x14ac:dyDescent="0.25">
      <c r="A41" s="384"/>
      <c r="B41" s="389"/>
      <c r="C41" s="390"/>
      <c r="D41" s="390"/>
      <c r="E41" s="391"/>
      <c r="F41" s="396"/>
      <c r="G41" s="179"/>
      <c r="H41" s="179"/>
    </row>
    <row r="42" spans="1:8" s="79" customFormat="1" ht="22.05" customHeight="1" x14ac:dyDescent="0.25">
      <c r="A42" s="384"/>
      <c r="B42" s="389"/>
      <c r="C42" s="390"/>
      <c r="D42" s="390"/>
      <c r="E42" s="391"/>
      <c r="F42" s="396"/>
      <c r="G42" s="179"/>
      <c r="H42" s="179"/>
    </row>
    <row r="43" spans="1:8" s="79" customFormat="1" ht="22.05" customHeight="1" thickBot="1" x14ac:dyDescent="0.3">
      <c r="A43" s="385"/>
      <c r="B43" s="392"/>
      <c r="C43" s="393"/>
      <c r="D43" s="393"/>
      <c r="E43" s="394"/>
      <c r="F43" s="397"/>
      <c r="G43" s="180"/>
      <c r="H43" s="180"/>
    </row>
    <row r="44" spans="1:8" s="79" customFormat="1" ht="22.05" customHeight="1" x14ac:dyDescent="0.25">
      <c r="A44" s="383" t="s">
        <v>527</v>
      </c>
      <c r="B44" s="386"/>
      <c r="C44" s="387"/>
      <c r="D44" s="387"/>
      <c r="E44" s="388"/>
      <c r="F44" s="395"/>
      <c r="G44" s="178"/>
      <c r="H44" s="178"/>
    </row>
    <row r="45" spans="1:8" s="79" customFormat="1" ht="22.05" customHeight="1" x14ac:dyDescent="0.25">
      <c r="A45" s="384"/>
      <c r="B45" s="389"/>
      <c r="C45" s="390"/>
      <c r="D45" s="390"/>
      <c r="E45" s="391"/>
      <c r="F45" s="396"/>
      <c r="G45" s="179"/>
      <c r="H45" s="179"/>
    </row>
    <row r="46" spans="1:8" s="79" customFormat="1" ht="22.05" customHeight="1" x14ac:dyDescent="0.25">
      <c r="A46" s="384"/>
      <c r="B46" s="389"/>
      <c r="C46" s="390"/>
      <c r="D46" s="390"/>
      <c r="E46" s="391"/>
      <c r="F46" s="396"/>
      <c r="G46" s="179"/>
      <c r="H46" s="179"/>
    </row>
    <row r="47" spans="1:8" s="79" customFormat="1" ht="22.05" customHeight="1" thickBot="1" x14ac:dyDescent="0.3">
      <c r="A47" s="385"/>
      <c r="B47" s="392"/>
      <c r="C47" s="393"/>
      <c r="D47" s="393"/>
      <c r="E47" s="394"/>
      <c r="F47" s="397"/>
      <c r="G47" s="180"/>
      <c r="H47" s="180"/>
    </row>
    <row r="48" spans="1:8" s="79" customFormat="1" ht="22.05" customHeight="1" x14ac:dyDescent="0.25">
      <c r="A48" s="383" t="s">
        <v>528</v>
      </c>
      <c r="B48" s="386"/>
      <c r="C48" s="387"/>
      <c r="D48" s="387"/>
      <c r="E48" s="388"/>
      <c r="F48" s="395"/>
      <c r="G48" s="178"/>
      <c r="H48" s="178"/>
    </row>
    <row r="49" spans="1:8" s="79" customFormat="1" ht="22.05" customHeight="1" x14ac:dyDescent="0.25">
      <c r="A49" s="384"/>
      <c r="B49" s="389"/>
      <c r="C49" s="390"/>
      <c r="D49" s="390"/>
      <c r="E49" s="391"/>
      <c r="F49" s="396"/>
      <c r="G49" s="179"/>
      <c r="H49" s="179"/>
    </row>
    <row r="50" spans="1:8" s="79" customFormat="1" ht="22.05" customHeight="1" x14ac:dyDescent="0.25">
      <c r="A50" s="384"/>
      <c r="B50" s="389"/>
      <c r="C50" s="390"/>
      <c r="D50" s="390"/>
      <c r="E50" s="391"/>
      <c r="F50" s="396"/>
      <c r="G50" s="179"/>
      <c r="H50" s="179"/>
    </row>
    <row r="51" spans="1:8" s="79" customFormat="1" ht="22.05" customHeight="1" thickBot="1" x14ac:dyDescent="0.3">
      <c r="A51" s="385"/>
      <c r="B51" s="392"/>
      <c r="C51" s="393"/>
      <c r="D51" s="393"/>
      <c r="E51" s="394"/>
      <c r="F51" s="397"/>
      <c r="G51" s="180"/>
      <c r="H51" s="180"/>
    </row>
    <row r="52" spans="1:8" s="29" customFormat="1" ht="3" customHeight="1" x14ac:dyDescent="0.25"/>
    <row r="53" spans="1:8" s="29" customFormat="1" ht="13.05" customHeight="1" x14ac:dyDescent="0.25">
      <c r="A53" s="399" t="s">
        <v>384</v>
      </c>
      <c r="B53" s="399"/>
      <c r="C53" s="399"/>
      <c r="D53" s="399"/>
      <c r="E53" s="399"/>
      <c r="F53" s="399"/>
      <c r="G53" s="399"/>
      <c r="H53" s="399"/>
    </row>
    <row r="54" spans="1:8" s="29" customFormat="1" ht="15" x14ac:dyDescent="0.25"/>
    <row r="55" spans="1:8" s="29" customFormat="1" ht="15" x14ac:dyDescent="0.25"/>
    <row r="56" spans="1:8" s="29" customFormat="1" ht="15" x14ac:dyDescent="0.25"/>
    <row r="57" spans="1:8" s="29" customFormat="1" ht="15" x14ac:dyDescent="0.25"/>
    <row r="58" spans="1:8" s="29" customFormat="1" ht="15" x14ac:dyDescent="0.25"/>
    <row r="59" spans="1:8" s="29" customFormat="1" ht="15" x14ac:dyDescent="0.25"/>
    <row r="60" spans="1:8" s="29" customFormat="1" ht="15" x14ac:dyDescent="0.25"/>
    <row r="61" spans="1:8" s="29" customFormat="1" ht="15" x14ac:dyDescent="0.25"/>
    <row r="62" spans="1:8" s="29" customFormat="1" ht="15" x14ac:dyDescent="0.25"/>
    <row r="63" spans="1:8" s="29" customFormat="1" ht="15" x14ac:dyDescent="0.25"/>
    <row r="64" spans="1:8" s="29" customFormat="1" ht="15" x14ac:dyDescent="0.25"/>
    <row r="65" s="29" customFormat="1" ht="15" x14ac:dyDescent="0.25"/>
    <row r="66" s="29" customFormat="1" ht="15" x14ac:dyDescent="0.25"/>
    <row r="67" s="29" customFormat="1" ht="15" x14ac:dyDescent="0.25"/>
    <row r="68" s="29" customFormat="1" ht="15" x14ac:dyDescent="0.25"/>
    <row r="69" s="29" customFormat="1" ht="15" x14ac:dyDescent="0.25"/>
    <row r="70" s="29" customFormat="1" ht="15" x14ac:dyDescent="0.25"/>
    <row r="71" s="29" customFormat="1" ht="15" x14ac:dyDescent="0.25"/>
    <row r="72" s="29" customFormat="1" ht="15" x14ac:dyDescent="0.25"/>
    <row r="73" s="29" customFormat="1" ht="15" x14ac:dyDescent="0.25"/>
    <row r="74" s="29" customFormat="1" ht="15" x14ac:dyDescent="0.25"/>
    <row r="75" s="29" customFormat="1" ht="15" x14ac:dyDescent="0.25"/>
    <row r="76" s="29" customFormat="1" ht="15" x14ac:dyDescent="0.25"/>
    <row r="77" s="29" customFormat="1" ht="15" x14ac:dyDescent="0.25"/>
    <row r="78" s="29" customFormat="1" ht="15" x14ac:dyDescent="0.25"/>
    <row r="79" s="29" customFormat="1" ht="15" x14ac:dyDescent="0.25"/>
    <row r="80" s="29" customFormat="1" ht="15" x14ac:dyDescent="0.25"/>
    <row r="81" s="29" customFormat="1" ht="15" x14ac:dyDescent="0.25"/>
    <row r="82" s="29" customFormat="1" ht="15" x14ac:dyDescent="0.25"/>
    <row r="83" s="29" customFormat="1" ht="15" x14ac:dyDescent="0.25"/>
    <row r="84" s="29" customFormat="1" ht="15" x14ac:dyDescent="0.25"/>
    <row r="85" s="29" customFormat="1" ht="15" x14ac:dyDescent="0.25"/>
    <row r="86" s="29" customFormat="1" ht="15" x14ac:dyDescent="0.25"/>
    <row r="87" s="29" customFormat="1" ht="15" x14ac:dyDescent="0.25"/>
    <row r="88" s="29" customFormat="1" ht="15" x14ac:dyDescent="0.25"/>
    <row r="89" s="29" customFormat="1" ht="15" x14ac:dyDescent="0.25"/>
    <row r="90" s="29" customFormat="1" ht="15" x14ac:dyDescent="0.25"/>
    <row r="91" s="29" customFormat="1" ht="15" x14ac:dyDescent="0.25"/>
    <row r="92" s="29" customFormat="1" ht="15" x14ac:dyDescent="0.25"/>
    <row r="93" s="29" customFormat="1" ht="15" x14ac:dyDescent="0.25"/>
    <row r="94" s="29" customFormat="1" ht="15" x14ac:dyDescent="0.25"/>
    <row r="95" s="29" customFormat="1" ht="15" x14ac:dyDescent="0.25"/>
    <row r="96" s="29" customFormat="1" ht="15" x14ac:dyDescent="0.25"/>
    <row r="97" s="29" customFormat="1" ht="15" x14ac:dyDescent="0.25"/>
    <row r="98" s="29" customFormat="1" ht="15" x14ac:dyDescent="0.25"/>
    <row r="99" s="29" customFormat="1" ht="15" x14ac:dyDescent="0.25"/>
    <row r="100" s="29" customFormat="1" ht="15" x14ac:dyDescent="0.25"/>
    <row r="101" s="29" customFormat="1" ht="15" x14ac:dyDescent="0.25"/>
    <row r="102" s="29" customFormat="1" ht="15" x14ac:dyDescent="0.25"/>
    <row r="103" s="29" customFormat="1" ht="15" x14ac:dyDescent="0.25"/>
    <row r="104" s="29" customFormat="1" ht="15" x14ac:dyDescent="0.25"/>
    <row r="105" s="29" customFormat="1" ht="15" x14ac:dyDescent="0.25"/>
    <row r="106" s="29" customFormat="1" ht="15" x14ac:dyDescent="0.25"/>
    <row r="107" s="29" customFormat="1" ht="15" x14ac:dyDescent="0.25"/>
    <row r="108" s="29" customFormat="1" ht="15" x14ac:dyDescent="0.25"/>
  </sheetData>
  <sheetProtection password="89C2" sheet="1" objects="1" scenarios="1" formatCells="0" selectLockedCells="1"/>
  <mergeCells count="35">
    <mergeCell ref="A32:A35"/>
    <mergeCell ref="B32:E35"/>
    <mergeCell ref="F32:F35"/>
    <mergeCell ref="A53:H53"/>
    <mergeCell ref="A24:A27"/>
    <mergeCell ref="B24:E27"/>
    <mergeCell ref="F24:F27"/>
    <mergeCell ref="A28:A31"/>
    <mergeCell ref="B28:E31"/>
    <mergeCell ref="F28:F31"/>
    <mergeCell ref="A36:A39"/>
    <mergeCell ref="B36:E39"/>
    <mergeCell ref="F36:F39"/>
    <mergeCell ref="A40:A43"/>
    <mergeCell ref="B40:E43"/>
    <mergeCell ref="F40:F43"/>
    <mergeCell ref="A11:H11"/>
    <mergeCell ref="E14:H14"/>
    <mergeCell ref="E16:H16"/>
    <mergeCell ref="B19:E19"/>
    <mergeCell ref="A20:A23"/>
    <mergeCell ref="B20:E23"/>
    <mergeCell ref="F20:F23"/>
    <mergeCell ref="A8:H8"/>
    <mergeCell ref="G1:H1"/>
    <mergeCell ref="G2:H2"/>
    <mergeCell ref="G3:H3"/>
    <mergeCell ref="G4:H4"/>
    <mergeCell ref="A7:H7"/>
    <mergeCell ref="A44:A47"/>
    <mergeCell ref="B44:E47"/>
    <mergeCell ref="F44:F47"/>
    <mergeCell ref="A48:A51"/>
    <mergeCell ref="B48:E51"/>
    <mergeCell ref="F48:F51"/>
  </mergeCells>
  <printOptions horizontalCentered="1"/>
  <pageMargins left="0.25" right="0.25" top="0.5" bottom="0.25" header="0" footer="0"/>
  <pageSetup scale="90" orientation="portrait" r:id="rId1"/>
  <headerFooter alignWithMargins="0">
    <oddHeader>&amp;L&amp;"Arial,Bold"&amp;11BOG, California Community Colleges
Chancellor's Office (CCCCO)</oddHeader>
    <oddFooter>&amp;LCCCCO Forms Package with Sector&amp;R04-2014</oddFooter>
  </headerFooter>
  <rowBreaks count="1" manualBreakCount="1">
    <brk id="35" max="7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'Momentum Points'!$B$2:$B$36</xm:f>
          </x14:formula1>
          <xm:sqref>C16:D17</xm:sqref>
        </x14:dataValidation>
        <x14:dataValidation type="list" allowBlank="1" showInputMessage="1" showErrorMessage="1">
          <x14:formula1>
            <xm:f>'Leading Indicators'!$A$2:$A$8</xm:f>
          </x14:formula1>
          <xm:sqref>C14:D15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H108"/>
  <sheetViews>
    <sheetView zoomScale="87" zoomScaleNormal="87" workbookViewId="0">
      <selection activeCell="D11" sqref="D11:I11"/>
    </sheetView>
  </sheetViews>
  <sheetFormatPr defaultRowHeight="10.199999999999999" x14ac:dyDescent="0.2"/>
  <cols>
    <col min="1" max="1" width="7" style="7" customWidth="1"/>
    <col min="2" max="2" width="18.7109375" style="7" customWidth="1"/>
    <col min="3" max="3" width="10.7109375" style="7" customWidth="1"/>
    <col min="4" max="4" width="2.7109375" style="7" customWidth="1"/>
    <col min="5" max="5" width="44.7109375" style="7" customWidth="1"/>
    <col min="6" max="6" width="74.7109375" style="7" customWidth="1"/>
    <col min="7" max="7" width="25.7109375" style="7" customWidth="1"/>
    <col min="8" max="8" width="28.7109375" style="7" customWidth="1"/>
    <col min="9" max="9" width="17.42578125" style="7" customWidth="1"/>
    <col min="10" max="10" width="27.85546875" style="7" customWidth="1"/>
    <col min="11" max="16384" width="9.140625" style="7"/>
  </cols>
  <sheetData>
    <row r="1" spans="1:8" ht="25.05" customHeight="1" x14ac:dyDescent="0.2">
      <c r="A1" s="19"/>
      <c r="B1" s="19"/>
      <c r="C1" s="19"/>
      <c r="D1" s="19"/>
      <c r="E1" s="19"/>
      <c r="F1" s="169" t="s">
        <v>414</v>
      </c>
      <c r="G1" s="311" t="str">
        <f>'Contact Page'!D1</f>
        <v>Please Select Project on 'Do First' Tab</v>
      </c>
      <c r="H1" s="311"/>
    </row>
    <row r="2" spans="1:8" ht="25.05" customHeight="1" x14ac:dyDescent="0.2">
      <c r="A2" s="19"/>
      <c r="B2" s="19"/>
      <c r="C2" s="19"/>
      <c r="D2" s="19"/>
      <c r="E2" s="19"/>
      <c r="F2" s="169" t="s">
        <v>421</v>
      </c>
      <c r="G2" s="311" t="str">
        <f>'Contact Page'!D2</f>
        <v>Please Select Sector on 'Do First' Tab</v>
      </c>
      <c r="H2" s="311"/>
    </row>
    <row r="3" spans="1:8" ht="25.05" customHeight="1" x14ac:dyDescent="0.2">
      <c r="A3" s="20"/>
      <c r="B3" s="20"/>
      <c r="C3" s="20"/>
      <c r="D3" s="20"/>
      <c r="E3" s="20"/>
      <c r="F3" s="222" t="s">
        <v>10</v>
      </c>
      <c r="G3" s="326" t="str">
        <f>'Budget Summary'!D3</f>
        <v>Please Select District on 'Do First' Tab</v>
      </c>
      <c r="H3" s="326"/>
    </row>
    <row r="4" spans="1:8" ht="25.05" customHeight="1" x14ac:dyDescent="0.2">
      <c r="A4" s="20"/>
      <c r="B4" s="20"/>
      <c r="C4" s="20"/>
      <c r="D4" s="20"/>
      <c r="E4" s="20"/>
      <c r="F4" s="222" t="s">
        <v>11</v>
      </c>
      <c r="G4" s="326" t="str">
        <f>'Budget Summary'!D4</f>
        <v>ERROR-College is not within District selected</v>
      </c>
      <c r="H4" s="326"/>
    </row>
    <row r="5" spans="1:8" ht="19.95" customHeight="1" x14ac:dyDescent="0.25">
      <c r="A5" s="20"/>
      <c r="B5" s="20"/>
      <c r="C5" s="20"/>
      <c r="D5" s="20"/>
      <c r="E5" s="20"/>
      <c r="F5" s="222" t="s">
        <v>255</v>
      </c>
      <c r="G5" s="201" t="str">
        <f>'Budget Summary'!D5</f>
        <v>ERROR</v>
      </c>
      <c r="H5" s="12"/>
    </row>
    <row r="6" spans="1:8" ht="7.95" customHeight="1" x14ac:dyDescent="0.2">
      <c r="A6" s="4"/>
      <c r="B6" s="4"/>
      <c r="C6" s="4"/>
      <c r="D6" s="4"/>
      <c r="E6" s="4"/>
      <c r="F6" s="4"/>
      <c r="G6" s="4"/>
      <c r="H6" s="4"/>
    </row>
    <row r="7" spans="1:8" ht="21" x14ac:dyDescent="0.4">
      <c r="A7" s="304" t="s">
        <v>382</v>
      </c>
      <c r="B7" s="304"/>
      <c r="C7" s="304"/>
      <c r="D7" s="304"/>
      <c r="E7" s="304"/>
      <c r="F7" s="304"/>
      <c r="G7" s="304"/>
      <c r="H7" s="304"/>
    </row>
    <row r="8" spans="1:8" ht="17.399999999999999" x14ac:dyDescent="0.3">
      <c r="A8" s="398" t="s">
        <v>461</v>
      </c>
      <c r="B8" s="398"/>
      <c r="C8" s="398"/>
      <c r="D8" s="398"/>
      <c r="E8" s="398"/>
      <c r="F8" s="398"/>
      <c r="G8" s="398"/>
      <c r="H8" s="398"/>
    </row>
    <row r="9" spans="1:8" ht="7.95" customHeight="1" thickBot="1" x14ac:dyDescent="0.25">
      <c r="A9" s="4"/>
      <c r="B9" s="4"/>
      <c r="C9" s="4"/>
      <c r="D9" s="4"/>
      <c r="E9" s="4"/>
      <c r="F9" s="4"/>
      <c r="G9" s="4"/>
      <c r="H9" s="4"/>
    </row>
    <row r="10" spans="1:8" s="262" customFormat="1" ht="18" customHeight="1" x14ac:dyDescent="0.25">
      <c r="A10" s="264" t="s">
        <v>455</v>
      </c>
      <c r="B10" s="258"/>
      <c r="C10" s="259">
        <v>9</v>
      </c>
      <c r="D10" s="260"/>
      <c r="E10" s="260"/>
      <c r="F10" s="260"/>
      <c r="G10" s="260"/>
      <c r="H10" s="261"/>
    </row>
    <row r="11" spans="1:8" s="206" customFormat="1" ht="40.049999999999997" customHeight="1" thickBot="1" x14ac:dyDescent="0.3">
      <c r="A11" s="400" t="str">
        <f>IF('Do First'!D40="","",'Do First'!D40)</f>
        <v/>
      </c>
      <c r="B11" s="401"/>
      <c r="C11" s="401"/>
      <c r="D11" s="401"/>
      <c r="E11" s="401"/>
      <c r="F11" s="401"/>
      <c r="G11" s="401"/>
      <c r="H11" s="402"/>
    </row>
    <row r="12" spans="1:8" ht="7.95" customHeight="1" thickBot="1" x14ac:dyDescent="0.25">
      <c r="A12" s="4"/>
      <c r="B12" s="4"/>
      <c r="C12" s="4"/>
      <c r="D12" s="4"/>
      <c r="E12" s="4"/>
      <c r="F12" s="4"/>
      <c r="G12" s="4"/>
      <c r="H12" s="4"/>
    </row>
    <row r="13" spans="1:8" s="133" customFormat="1" ht="18" customHeight="1" x14ac:dyDescent="0.2">
      <c r="A13" s="223" t="s">
        <v>383</v>
      </c>
      <c r="B13" s="175"/>
      <c r="C13" s="230"/>
      <c r="D13" s="230"/>
      <c r="E13" s="176"/>
      <c r="F13" s="176"/>
      <c r="G13" s="172"/>
      <c r="H13" s="189"/>
    </row>
    <row r="14" spans="1:8" s="133" customFormat="1" ht="28.05" customHeight="1" x14ac:dyDescent="0.2">
      <c r="A14" s="233"/>
      <c r="B14" s="231" t="s">
        <v>456</v>
      </c>
      <c r="C14" s="246"/>
      <c r="D14" s="232"/>
      <c r="E14" s="403" t="str">
        <f>IF(C14="","",VLOOKUP(C14,'Leading Indicators'!A2:B8,2,0))</f>
        <v/>
      </c>
      <c r="F14" s="403"/>
      <c r="G14" s="403"/>
      <c r="H14" s="404"/>
    </row>
    <row r="15" spans="1:8" s="239" customFormat="1" ht="4.05" customHeight="1" x14ac:dyDescent="0.2">
      <c r="A15" s="234"/>
      <c r="B15" s="235"/>
      <c r="C15" s="236"/>
      <c r="D15" s="236"/>
      <c r="E15" s="237"/>
      <c r="F15" s="237"/>
      <c r="G15" s="237"/>
      <c r="H15" s="238"/>
    </row>
    <row r="16" spans="1:8" s="133" customFormat="1" ht="28.05" customHeight="1" x14ac:dyDescent="0.2">
      <c r="A16" s="233"/>
      <c r="B16" s="231" t="s">
        <v>457</v>
      </c>
      <c r="C16" s="246"/>
      <c r="D16" s="232"/>
      <c r="E16" s="403" t="str">
        <f>IF(C16="","",VLOOKUP(C16,'Momentum Points'!B2:C36,2,0))</f>
        <v/>
      </c>
      <c r="F16" s="403"/>
      <c r="G16" s="403"/>
      <c r="H16" s="404"/>
    </row>
    <row r="17" spans="1:8" s="239" customFormat="1" ht="4.05" customHeight="1" thickBot="1" x14ac:dyDescent="0.25">
      <c r="A17" s="241"/>
      <c r="B17" s="242"/>
      <c r="C17" s="243"/>
      <c r="D17" s="243"/>
      <c r="E17" s="244"/>
      <c r="F17" s="244"/>
      <c r="G17" s="244"/>
      <c r="H17" s="245"/>
    </row>
    <row r="18" spans="1:8" ht="7.95" customHeight="1" thickBot="1" x14ac:dyDescent="0.25">
      <c r="A18" s="4"/>
      <c r="B18" s="4"/>
      <c r="C18" s="4"/>
      <c r="D18" s="4"/>
      <c r="E18" s="4"/>
      <c r="F18" s="4"/>
      <c r="G18" s="4"/>
      <c r="H18" s="4"/>
    </row>
    <row r="19" spans="1:8" s="79" customFormat="1" ht="37.200000000000003" customHeight="1" thickBot="1" x14ac:dyDescent="0.3">
      <c r="A19" s="107" t="s">
        <v>289</v>
      </c>
      <c r="B19" s="405" t="s">
        <v>241</v>
      </c>
      <c r="C19" s="406"/>
      <c r="D19" s="406"/>
      <c r="E19" s="407"/>
      <c r="F19" s="107" t="s">
        <v>244</v>
      </c>
      <c r="G19" s="224" t="s">
        <v>242</v>
      </c>
      <c r="H19" s="108" t="s">
        <v>243</v>
      </c>
    </row>
    <row r="20" spans="1:8" s="79" customFormat="1" ht="22.05" customHeight="1" x14ac:dyDescent="0.25">
      <c r="A20" s="383" t="s">
        <v>529</v>
      </c>
      <c r="B20" s="386"/>
      <c r="C20" s="387"/>
      <c r="D20" s="387"/>
      <c r="E20" s="388"/>
      <c r="F20" s="395"/>
      <c r="G20" s="178"/>
      <c r="H20" s="178"/>
    </row>
    <row r="21" spans="1:8" s="79" customFormat="1" ht="22.05" customHeight="1" x14ac:dyDescent="0.25">
      <c r="A21" s="384"/>
      <c r="B21" s="389"/>
      <c r="C21" s="390"/>
      <c r="D21" s="390"/>
      <c r="E21" s="391"/>
      <c r="F21" s="396"/>
      <c r="G21" s="179"/>
      <c r="H21" s="179"/>
    </row>
    <row r="22" spans="1:8" s="79" customFormat="1" ht="22.05" customHeight="1" x14ac:dyDescent="0.25">
      <c r="A22" s="384"/>
      <c r="B22" s="389"/>
      <c r="C22" s="390"/>
      <c r="D22" s="390"/>
      <c r="E22" s="391"/>
      <c r="F22" s="396"/>
      <c r="G22" s="179"/>
      <c r="H22" s="179"/>
    </row>
    <row r="23" spans="1:8" s="79" customFormat="1" ht="22.05" customHeight="1" thickBot="1" x14ac:dyDescent="0.3">
      <c r="A23" s="385"/>
      <c r="B23" s="392"/>
      <c r="C23" s="393"/>
      <c r="D23" s="393"/>
      <c r="E23" s="394"/>
      <c r="F23" s="397"/>
      <c r="G23" s="180"/>
      <c r="H23" s="180"/>
    </row>
    <row r="24" spans="1:8" s="79" customFormat="1" ht="22.05" customHeight="1" x14ac:dyDescent="0.25">
      <c r="A24" s="383" t="s">
        <v>530</v>
      </c>
      <c r="B24" s="386"/>
      <c r="C24" s="387"/>
      <c r="D24" s="387"/>
      <c r="E24" s="388"/>
      <c r="F24" s="395"/>
      <c r="G24" s="178"/>
      <c r="H24" s="178"/>
    </row>
    <row r="25" spans="1:8" s="79" customFormat="1" ht="22.05" customHeight="1" x14ac:dyDescent="0.25">
      <c r="A25" s="384"/>
      <c r="B25" s="389"/>
      <c r="C25" s="390"/>
      <c r="D25" s="390"/>
      <c r="E25" s="391"/>
      <c r="F25" s="396"/>
      <c r="G25" s="179"/>
      <c r="H25" s="179"/>
    </row>
    <row r="26" spans="1:8" s="79" customFormat="1" ht="22.05" customHeight="1" x14ac:dyDescent="0.25">
      <c r="A26" s="384"/>
      <c r="B26" s="389"/>
      <c r="C26" s="390"/>
      <c r="D26" s="390"/>
      <c r="E26" s="391"/>
      <c r="F26" s="396"/>
      <c r="G26" s="179"/>
      <c r="H26" s="179"/>
    </row>
    <row r="27" spans="1:8" s="79" customFormat="1" ht="22.05" customHeight="1" thickBot="1" x14ac:dyDescent="0.3">
      <c r="A27" s="385"/>
      <c r="B27" s="392"/>
      <c r="C27" s="393"/>
      <c r="D27" s="393"/>
      <c r="E27" s="394"/>
      <c r="F27" s="397"/>
      <c r="G27" s="180"/>
      <c r="H27" s="180"/>
    </row>
    <row r="28" spans="1:8" s="79" customFormat="1" ht="22.05" customHeight="1" x14ac:dyDescent="0.25">
      <c r="A28" s="383" t="s">
        <v>531</v>
      </c>
      <c r="B28" s="386"/>
      <c r="C28" s="387"/>
      <c r="D28" s="387"/>
      <c r="E28" s="388"/>
      <c r="F28" s="395"/>
      <c r="G28" s="178"/>
      <c r="H28" s="178"/>
    </row>
    <row r="29" spans="1:8" s="79" customFormat="1" ht="22.05" customHeight="1" x14ac:dyDescent="0.25">
      <c r="A29" s="384"/>
      <c r="B29" s="389"/>
      <c r="C29" s="390"/>
      <c r="D29" s="390"/>
      <c r="E29" s="391"/>
      <c r="F29" s="396"/>
      <c r="G29" s="179"/>
      <c r="H29" s="179"/>
    </row>
    <row r="30" spans="1:8" s="79" customFormat="1" ht="22.05" customHeight="1" x14ac:dyDescent="0.25">
      <c r="A30" s="384"/>
      <c r="B30" s="389"/>
      <c r="C30" s="390"/>
      <c r="D30" s="390"/>
      <c r="E30" s="391"/>
      <c r="F30" s="396"/>
      <c r="G30" s="179"/>
      <c r="H30" s="179"/>
    </row>
    <row r="31" spans="1:8" s="79" customFormat="1" ht="22.05" customHeight="1" thickBot="1" x14ac:dyDescent="0.3">
      <c r="A31" s="385"/>
      <c r="B31" s="392"/>
      <c r="C31" s="393"/>
      <c r="D31" s="393"/>
      <c r="E31" s="394"/>
      <c r="F31" s="397"/>
      <c r="G31" s="180"/>
      <c r="H31" s="180"/>
    </row>
    <row r="32" spans="1:8" s="79" customFormat="1" ht="22.05" customHeight="1" x14ac:dyDescent="0.25">
      <c r="A32" s="383" t="s">
        <v>532</v>
      </c>
      <c r="B32" s="386"/>
      <c r="C32" s="387"/>
      <c r="D32" s="387"/>
      <c r="E32" s="388"/>
      <c r="F32" s="395"/>
      <c r="G32" s="178"/>
      <c r="H32" s="178"/>
    </row>
    <row r="33" spans="1:8" s="79" customFormat="1" ht="22.05" customHeight="1" x14ac:dyDescent="0.25">
      <c r="A33" s="384"/>
      <c r="B33" s="389"/>
      <c r="C33" s="390"/>
      <c r="D33" s="390"/>
      <c r="E33" s="391"/>
      <c r="F33" s="396"/>
      <c r="G33" s="179"/>
      <c r="H33" s="179"/>
    </row>
    <row r="34" spans="1:8" s="79" customFormat="1" ht="22.05" customHeight="1" x14ac:dyDescent="0.25">
      <c r="A34" s="384"/>
      <c r="B34" s="389"/>
      <c r="C34" s="390"/>
      <c r="D34" s="390"/>
      <c r="E34" s="391"/>
      <c r="F34" s="396"/>
      <c r="G34" s="179"/>
      <c r="H34" s="179"/>
    </row>
    <row r="35" spans="1:8" s="79" customFormat="1" ht="22.05" customHeight="1" thickBot="1" x14ac:dyDescent="0.3">
      <c r="A35" s="385"/>
      <c r="B35" s="392"/>
      <c r="C35" s="393"/>
      <c r="D35" s="393"/>
      <c r="E35" s="394"/>
      <c r="F35" s="397"/>
      <c r="G35" s="180"/>
      <c r="H35" s="180"/>
    </row>
    <row r="36" spans="1:8" s="79" customFormat="1" ht="22.05" customHeight="1" x14ac:dyDescent="0.25">
      <c r="A36" s="383" t="s">
        <v>533</v>
      </c>
      <c r="B36" s="386"/>
      <c r="C36" s="387"/>
      <c r="D36" s="387"/>
      <c r="E36" s="388"/>
      <c r="F36" s="395"/>
      <c r="G36" s="178"/>
      <c r="H36" s="178"/>
    </row>
    <row r="37" spans="1:8" s="79" customFormat="1" ht="22.05" customHeight="1" x14ac:dyDescent="0.25">
      <c r="A37" s="384"/>
      <c r="B37" s="389"/>
      <c r="C37" s="390"/>
      <c r="D37" s="390"/>
      <c r="E37" s="391"/>
      <c r="F37" s="396"/>
      <c r="G37" s="179"/>
      <c r="H37" s="179"/>
    </row>
    <row r="38" spans="1:8" s="79" customFormat="1" ht="22.05" customHeight="1" x14ac:dyDescent="0.25">
      <c r="A38" s="384"/>
      <c r="B38" s="389"/>
      <c r="C38" s="390"/>
      <c r="D38" s="390"/>
      <c r="E38" s="391"/>
      <c r="F38" s="396"/>
      <c r="G38" s="179"/>
      <c r="H38" s="179"/>
    </row>
    <row r="39" spans="1:8" s="79" customFormat="1" ht="22.05" customHeight="1" thickBot="1" x14ac:dyDescent="0.3">
      <c r="A39" s="385"/>
      <c r="B39" s="392"/>
      <c r="C39" s="393"/>
      <c r="D39" s="393"/>
      <c r="E39" s="394"/>
      <c r="F39" s="397"/>
      <c r="G39" s="180"/>
      <c r="H39" s="180"/>
    </row>
    <row r="40" spans="1:8" s="79" customFormat="1" ht="22.05" customHeight="1" x14ac:dyDescent="0.25">
      <c r="A40" s="383" t="s">
        <v>534</v>
      </c>
      <c r="B40" s="386"/>
      <c r="C40" s="387"/>
      <c r="D40" s="387"/>
      <c r="E40" s="388"/>
      <c r="F40" s="395"/>
      <c r="G40" s="178"/>
      <c r="H40" s="178"/>
    </row>
    <row r="41" spans="1:8" s="79" customFormat="1" ht="22.05" customHeight="1" x14ac:dyDescent="0.25">
      <c r="A41" s="384"/>
      <c r="B41" s="389"/>
      <c r="C41" s="390"/>
      <c r="D41" s="390"/>
      <c r="E41" s="391"/>
      <c r="F41" s="396"/>
      <c r="G41" s="179"/>
      <c r="H41" s="179"/>
    </row>
    <row r="42" spans="1:8" s="79" customFormat="1" ht="22.05" customHeight="1" x14ac:dyDescent="0.25">
      <c r="A42" s="384"/>
      <c r="B42" s="389"/>
      <c r="C42" s="390"/>
      <c r="D42" s="390"/>
      <c r="E42" s="391"/>
      <c r="F42" s="396"/>
      <c r="G42" s="179"/>
      <c r="H42" s="179"/>
    </row>
    <row r="43" spans="1:8" s="79" customFormat="1" ht="22.05" customHeight="1" thickBot="1" x14ac:dyDescent="0.3">
      <c r="A43" s="385"/>
      <c r="B43" s="392"/>
      <c r="C43" s="393"/>
      <c r="D43" s="393"/>
      <c r="E43" s="394"/>
      <c r="F43" s="397"/>
      <c r="G43" s="180"/>
      <c r="H43" s="180"/>
    </row>
    <row r="44" spans="1:8" s="79" customFormat="1" ht="22.05" customHeight="1" x14ac:dyDescent="0.25">
      <c r="A44" s="383" t="s">
        <v>535</v>
      </c>
      <c r="B44" s="386"/>
      <c r="C44" s="387"/>
      <c r="D44" s="387"/>
      <c r="E44" s="388"/>
      <c r="F44" s="395"/>
      <c r="G44" s="178"/>
      <c r="H44" s="178"/>
    </row>
    <row r="45" spans="1:8" s="79" customFormat="1" ht="22.05" customHeight="1" x14ac:dyDescent="0.25">
      <c r="A45" s="384"/>
      <c r="B45" s="389"/>
      <c r="C45" s="390"/>
      <c r="D45" s="390"/>
      <c r="E45" s="391"/>
      <c r="F45" s="396"/>
      <c r="G45" s="179"/>
      <c r="H45" s="179"/>
    </row>
    <row r="46" spans="1:8" s="79" customFormat="1" ht="22.05" customHeight="1" x14ac:dyDescent="0.25">
      <c r="A46" s="384"/>
      <c r="B46" s="389"/>
      <c r="C46" s="390"/>
      <c r="D46" s="390"/>
      <c r="E46" s="391"/>
      <c r="F46" s="396"/>
      <c r="G46" s="179"/>
      <c r="H46" s="179"/>
    </row>
    <row r="47" spans="1:8" s="79" customFormat="1" ht="22.05" customHeight="1" thickBot="1" x14ac:dyDescent="0.3">
      <c r="A47" s="385"/>
      <c r="B47" s="392"/>
      <c r="C47" s="393"/>
      <c r="D47" s="393"/>
      <c r="E47" s="394"/>
      <c r="F47" s="397"/>
      <c r="G47" s="180"/>
      <c r="H47" s="180"/>
    </row>
    <row r="48" spans="1:8" s="79" customFormat="1" ht="22.05" customHeight="1" x14ac:dyDescent="0.25">
      <c r="A48" s="383" t="s">
        <v>536</v>
      </c>
      <c r="B48" s="386"/>
      <c r="C48" s="387"/>
      <c r="D48" s="387"/>
      <c r="E48" s="388"/>
      <c r="F48" s="395"/>
      <c r="G48" s="178"/>
      <c r="H48" s="178"/>
    </row>
    <row r="49" spans="1:8" s="79" customFormat="1" ht="22.05" customHeight="1" x14ac:dyDescent="0.25">
      <c r="A49" s="384"/>
      <c r="B49" s="389"/>
      <c r="C49" s="390"/>
      <c r="D49" s="390"/>
      <c r="E49" s="391"/>
      <c r="F49" s="396"/>
      <c r="G49" s="179"/>
      <c r="H49" s="179"/>
    </row>
    <row r="50" spans="1:8" s="79" customFormat="1" ht="22.05" customHeight="1" x14ac:dyDescent="0.25">
      <c r="A50" s="384"/>
      <c r="B50" s="389"/>
      <c r="C50" s="390"/>
      <c r="D50" s="390"/>
      <c r="E50" s="391"/>
      <c r="F50" s="396"/>
      <c r="G50" s="179"/>
      <c r="H50" s="179"/>
    </row>
    <row r="51" spans="1:8" s="79" customFormat="1" ht="22.05" customHeight="1" thickBot="1" x14ac:dyDescent="0.3">
      <c r="A51" s="385"/>
      <c r="B51" s="392"/>
      <c r="C51" s="393"/>
      <c r="D51" s="393"/>
      <c r="E51" s="394"/>
      <c r="F51" s="397"/>
      <c r="G51" s="180"/>
      <c r="H51" s="180"/>
    </row>
    <row r="52" spans="1:8" s="29" customFormat="1" ht="3" customHeight="1" x14ac:dyDescent="0.25"/>
    <row r="53" spans="1:8" s="29" customFormat="1" ht="13.05" customHeight="1" x14ac:dyDescent="0.25">
      <c r="A53" s="399" t="s">
        <v>384</v>
      </c>
      <c r="B53" s="399"/>
      <c r="C53" s="399"/>
      <c r="D53" s="399"/>
      <c r="E53" s="399"/>
      <c r="F53" s="399"/>
      <c r="G53" s="399"/>
      <c r="H53" s="399"/>
    </row>
    <row r="54" spans="1:8" s="29" customFormat="1" ht="15" x14ac:dyDescent="0.25"/>
    <row r="55" spans="1:8" s="29" customFormat="1" ht="15" x14ac:dyDescent="0.25"/>
    <row r="56" spans="1:8" s="29" customFormat="1" ht="15" x14ac:dyDescent="0.25"/>
    <row r="57" spans="1:8" s="29" customFormat="1" ht="15" x14ac:dyDescent="0.25"/>
    <row r="58" spans="1:8" s="29" customFormat="1" ht="15" x14ac:dyDescent="0.25"/>
    <row r="59" spans="1:8" s="29" customFormat="1" ht="15" x14ac:dyDescent="0.25"/>
    <row r="60" spans="1:8" s="29" customFormat="1" ht="15" x14ac:dyDescent="0.25"/>
    <row r="61" spans="1:8" s="29" customFormat="1" ht="15" x14ac:dyDescent="0.25"/>
    <row r="62" spans="1:8" s="29" customFormat="1" ht="15" x14ac:dyDescent="0.25"/>
    <row r="63" spans="1:8" s="29" customFormat="1" ht="15" x14ac:dyDescent="0.25"/>
    <row r="64" spans="1:8" s="29" customFormat="1" ht="15" x14ac:dyDescent="0.25"/>
    <row r="65" s="29" customFormat="1" ht="15" x14ac:dyDescent="0.25"/>
    <row r="66" s="29" customFormat="1" ht="15" x14ac:dyDescent="0.25"/>
    <row r="67" s="29" customFormat="1" ht="15" x14ac:dyDescent="0.25"/>
    <row r="68" s="29" customFormat="1" ht="15" x14ac:dyDescent="0.25"/>
    <row r="69" s="29" customFormat="1" ht="15" x14ac:dyDescent="0.25"/>
    <row r="70" s="29" customFormat="1" ht="15" x14ac:dyDescent="0.25"/>
    <row r="71" s="29" customFormat="1" ht="15" x14ac:dyDescent="0.25"/>
    <row r="72" s="29" customFormat="1" ht="15" x14ac:dyDescent="0.25"/>
    <row r="73" s="29" customFormat="1" ht="15" x14ac:dyDescent="0.25"/>
    <row r="74" s="29" customFormat="1" ht="15" x14ac:dyDescent="0.25"/>
    <row r="75" s="29" customFormat="1" ht="15" x14ac:dyDescent="0.25"/>
    <row r="76" s="29" customFormat="1" ht="15" x14ac:dyDescent="0.25"/>
    <row r="77" s="29" customFormat="1" ht="15" x14ac:dyDescent="0.25"/>
    <row r="78" s="29" customFormat="1" ht="15" x14ac:dyDescent="0.25"/>
    <row r="79" s="29" customFormat="1" ht="15" x14ac:dyDescent="0.25"/>
    <row r="80" s="29" customFormat="1" ht="15" x14ac:dyDescent="0.25"/>
    <row r="81" s="29" customFormat="1" ht="15" x14ac:dyDescent="0.25"/>
    <row r="82" s="29" customFormat="1" ht="15" x14ac:dyDescent="0.25"/>
    <row r="83" s="29" customFormat="1" ht="15" x14ac:dyDescent="0.25"/>
    <row r="84" s="29" customFormat="1" ht="15" x14ac:dyDescent="0.25"/>
    <row r="85" s="29" customFormat="1" ht="15" x14ac:dyDescent="0.25"/>
    <row r="86" s="29" customFormat="1" ht="15" x14ac:dyDescent="0.25"/>
    <row r="87" s="29" customFormat="1" ht="15" x14ac:dyDescent="0.25"/>
    <row r="88" s="29" customFormat="1" ht="15" x14ac:dyDescent="0.25"/>
    <row r="89" s="29" customFormat="1" ht="15" x14ac:dyDescent="0.25"/>
    <row r="90" s="29" customFormat="1" ht="15" x14ac:dyDescent="0.25"/>
    <row r="91" s="29" customFormat="1" ht="15" x14ac:dyDescent="0.25"/>
    <row r="92" s="29" customFormat="1" ht="15" x14ac:dyDescent="0.25"/>
    <row r="93" s="29" customFormat="1" ht="15" x14ac:dyDescent="0.25"/>
    <row r="94" s="29" customFormat="1" ht="15" x14ac:dyDescent="0.25"/>
    <row r="95" s="29" customFormat="1" ht="15" x14ac:dyDescent="0.25"/>
    <row r="96" s="29" customFormat="1" ht="15" x14ac:dyDescent="0.25"/>
    <row r="97" s="29" customFormat="1" ht="15" x14ac:dyDescent="0.25"/>
    <row r="98" s="29" customFormat="1" ht="15" x14ac:dyDescent="0.25"/>
    <row r="99" s="29" customFormat="1" ht="15" x14ac:dyDescent="0.25"/>
    <row r="100" s="29" customFormat="1" ht="15" x14ac:dyDescent="0.25"/>
    <row r="101" s="29" customFormat="1" ht="15" x14ac:dyDescent="0.25"/>
    <row r="102" s="29" customFormat="1" ht="15" x14ac:dyDescent="0.25"/>
    <row r="103" s="29" customFormat="1" ht="15" x14ac:dyDescent="0.25"/>
    <row r="104" s="29" customFormat="1" ht="15" x14ac:dyDescent="0.25"/>
    <row r="105" s="29" customFormat="1" ht="15" x14ac:dyDescent="0.25"/>
    <row r="106" s="29" customFormat="1" ht="15" x14ac:dyDescent="0.25"/>
    <row r="107" s="29" customFormat="1" ht="15" x14ac:dyDescent="0.25"/>
    <row r="108" s="29" customFormat="1" ht="15" x14ac:dyDescent="0.25"/>
  </sheetData>
  <sheetProtection password="89C2" sheet="1" objects="1" scenarios="1" formatCells="0" selectLockedCells="1"/>
  <mergeCells count="35">
    <mergeCell ref="A32:A35"/>
    <mergeCell ref="B32:E35"/>
    <mergeCell ref="F32:F35"/>
    <mergeCell ref="A53:H53"/>
    <mergeCell ref="A24:A27"/>
    <mergeCell ref="B24:E27"/>
    <mergeCell ref="F24:F27"/>
    <mergeCell ref="A28:A31"/>
    <mergeCell ref="B28:E31"/>
    <mergeCell ref="F28:F31"/>
    <mergeCell ref="A36:A39"/>
    <mergeCell ref="B36:E39"/>
    <mergeCell ref="F36:F39"/>
    <mergeCell ref="A40:A43"/>
    <mergeCell ref="B40:E43"/>
    <mergeCell ref="F40:F43"/>
    <mergeCell ref="A11:H11"/>
    <mergeCell ref="E14:H14"/>
    <mergeCell ref="E16:H16"/>
    <mergeCell ref="B19:E19"/>
    <mergeCell ref="A20:A23"/>
    <mergeCell ref="B20:E23"/>
    <mergeCell ref="F20:F23"/>
    <mergeCell ref="A8:H8"/>
    <mergeCell ref="G1:H1"/>
    <mergeCell ref="G2:H2"/>
    <mergeCell ref="G3:H3"/>
    <mergeCell ref="G4:H4"/>
    <mergeCell ref="A7:H7"/>
    <mergeCell ref="A44:A47"/>
    <mergeCell ref="B44:E47"/>
    <mergeCell ref="F44:F47"/>
    <mergeCell ref="A48:A51"/>
    <mergeCell ref="B48:E51"/>
    <mergeCell ref="F48:F51"/>
  </mergeCells>
  <printOptions horizontalCentered="1"/>
  <pageMargins left="0.25" right="0.25" top="0.5" bottom="0.25" header="0" footer="0"/>
  <pageSetup scale="90" orientation="portrait" r:id="rId1"/>
  <headerFooter alignWithMargins="0">
    <oddHeader>&amp;L&amp;"Arial,Bold"&amp;11BOG, California Community Colleges
Chancellor's Office (CCCCO)</oddHeader>
    <oddFooter>&amp;LCCCCO Forms Package with Sector&amp;R04-2014</oddFooter>
  </headerFooter>
  <rowBreaks count="1" manualBreakCount="1">
    <brk id="35" max="7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'Leading Indicators'!$A$2:$A$8</xm:f>
          </x14:formula1>
          <xm:sqref>C14:D15</xm:sqref>
        </x14:dataValidation>
        <x14:dataValidation type="list" allowBlank="1" showInputMessage="1" showErrorMessage="1">
          <x14:formula1>
            <xm:f>'Momentum Points'!$B$2:$B$36</xm:f>
          </x14:formula1>
          <xm:sqref>C16:D17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H108"/>
  <sheetViews>
    <sheetView zoomScale="87" zoomScaleNormal="87" workbookViewId="0">
      <selection activeCell="D11" sqref="D11:I11"/>
    </sheetView>
  </sheetViews>
  <sheetFormatPr defaultRowHeight="10.199999999999999" x14ac:dyDescent="0.2"/>
  <cols>
    <col min="1" max="1" width="7" style="7" customWidth="1"/>
    <col min="2" max="2" width="18.7109375" style="7" customWidth="1"/>
    <col min="3" max="3" width="10.7109375" style="7" customWidth="1"/>
    <col min="4" max="4" width="2.7109375" style="7" customWidth="1"/>
    <col min="5" max="5" width="44.7109375" style="7" customWidth="1"/>
    <col min="6" max="6" width="74.7109375" style="7" customWidth="1"/>
    <col min="7" max="7" width="25.7109375" style="7" customWidth="1"/>
    <col min="8" max="8" width="28.7109375" style="7" customWidth="1"/>
    <col min="9" max="9" width="17.42578125" style="7" customWidth="1"/>
    <col min="10" max="10" width="27.85546875" style="7" customWidth="1"/>
    <col min="11" max="16384" width="9.140625" style="7"/>
  </cols>
  <sheetData>
    <row r="1" spans="1:8" ht="25.05" customHeight="1" x14ac:dyDescent="0.2">
      <c r="A1" s="19"/>
      <c r="B1" s="19"/>
      <c r="C1" s="19"/>
      <c r="D1" s="19"/>
      <c r="E1" s="19"/>
      <c r="F1" s="169" t="s">
        <v>414</v>
      </c>
      <c r="G1" s="311" t="str">
        <f>'Contact Page'!D1</f>
        <v>Please Select Project on 'Do First' Tab</v>
      </c>
      <c r="H1" s="311"/>
    </row>
    <row r="2" spans="1:8" ht="25.05" customHeight="1" x14ac:dyDescent="0.2">
      <c r="A2" s="19"/>
      <c r="B2" s="19"/>
      <c r="C2" s="19"/>
      <c r="D2" s="19"/>
      <c r="E2" s="19"/>
      <c r="F2" s="169" t="s">
        <v>421</v>
      </c>
      <c r="G2" s="311" t="str">
        <f>'Contact Page'!D2</f>
        <v>Please Select Sector on 'Do First' Tab</v>
      </c>
      <c r="H2" s="311"/>
    </row>
    <row r="3" spans="1:8" ht="25.05" customHeight="1" x14ac:dyDescent="0.2">
      <c r="A3" s="20"/>
      <c r="B3" s="20"/>
      <c r="C3" s="20"/>
      <c r="D3" s="20"/>
      <c r="E3" s="20"/>
      <c r="F3" s="222" t="s">
        <v>10</v>
      </c>
      <c r="G3" s="326" t="str">
        <f>'Budget Summary'!D3</f>
        <v>Please Select District on 'Do First' Tab</v>
      </c>
      <c r="H3" s="326"/>
    </row>
    <row r="4" spans="1:8" ht="25.05" customHeight="1" x14ac:dyDescent="0.2">
      <c r="A4" s="20"/>
      <c r="B4" s="20"/>
      <c r="C4" s="20"/>
      <c r="D4" s="20"/>
      <c r="E4" s="20"/>
      <c r="F4" s="222" t="s">
        <v>11</v>
      </c>
      <c r="G4" s="326" t="str">
        <f>'Budget Summary'!D4</f>
        <v>ERROR-College is not within District selected</v>
      </c>
      <c r="H4" s="326"/>
    </row>
    <row r="5" spans="1:8" ht="19.95" customHeight="1" x14ac:dyDescent="0.25">
      <c r="A5" s="20"/>
      <c r="B5" s="20"/>
      <c r="C5" s="20"/>
      <c r="D5" s="20"/>
      <c r="E5" s="20"/>
      <c r="F5" s="222" t="s">
        <v>255</v>
      </c>
      <c r="G5" s="201" t="str">
        <f>'Budget Summary'!D5</f>
        <v>ERROR</v>
      </c>
      <c r="H5" s="12"/>
    </row>
    <row r="6" spans="1:8" ht="7.95" customHeight="1" x14ac:dyDescent="0.2">
      <c r="A6" s="4"/>
      <c r="B6" s="4"/>
      <c r="C6" s="4"/>
      <c r="D6" s="4"/>
      <c r="E6" s="4"/>
      <c r="F6" s="4"/>
      <c r="G6" s="4"/>
      <c r="H6" s="4"/>
    </row>
    <row r="7" spans="1:8" ht="21" x14ac:dyDescent="0.4">
      <c r="A7" s="304" t="s">
        <v>382</v>
      </c>
      <c r="B7" s="304"/>
      <c r="C7" s="304"/>
      <c r="D7" s="304"/>
      <c r="E7" s="304"/>
      <c r="F7" s="304"/>
      <c r="G7" s="304"/>
      <c r="H7" s="304"/>
    </row>
    <row r="8" spans="1:8" ht="17.399999999999999" x14ac:dyDescent="0.3">
      <c r="A8" s="398" t="s">
        <v>461</v>
      </c>
      <c r="B8" s="398"/>
      <c r="C8" s="398"/>
      <c r="D8" s="398"/>
      <c r="E8" s="398"/>
      <c r="F8" s="398"/>
      <c r="G8" s="398"/>
      <c r="H8" s="398"/>
    </row>
    <row r="9" spans="1:8" ht="7.95" customHeight="1" thickBot="1" x14ac:dyDescent="0.25">
      <c r="A9" s="4"/>
      <c r="B9" s="4"/>
      <c r="C9" s="4"/>
      <c r="D9" s="4"/>
      <c r="E9" s="4"/>
      <c r="F9" s="4"/>
      <c r="G9" s="4"/>
      <c r="H9" s="4"/>
    </row>
    <row r="10" spans="1:8" ht="18" customHeight="1" x14ac:dyDescent="0.3">
      <c r="A10" s="227" t="s">
        <v>455</v>
      </c>
      <c r="B10" s="240"/>
      <c r="C10" s="256">
        <v>10</v>
      </c>
      <c r="D10" s="228"/>
      <c r="E10" s="228"/>
      <c r="F10" s="228"/>
      <c r="G10" s="228"/>
      <c r="H10" s="229"/>
    </row>
    <row r="11" spans="1:8" s="29" customFormat="1" ht="40.049999999999997" customHeight="1" thickBot="1" x14ac:dyDescent="0.3">
      <c r="A11" s="400" t="str">
        <f>IF('Do First'!D42="","",'Do First'!D42)</f>
        <v/>
      </c>
      <c r="B11" s="401"/>
      <c r="C11" s="401"/>
      <c r="D11" s="401"/>
      <c r="E11" s="401"/>
      <c r="F11" s="401"/>
      <c r="G11" s="401"/>
      <c r="H11" s="402"/>
    </row>
    <row r="12" spans="1:8" ht="7.95" customHeight="1" thickBot="1" x14ac:dyDescent="0.25">
      <c r="A12" s="4"/>
      <c r="B12" s="4"/>
      <c r="C12" s="4"/>
      <c r="D12" s="4"/>
      <c r="E12" s="4"/>
      <c r="F12" s="4"/>
      <c r="G12" s="4"/>
      <c r="H12" s="4"/>
    </row>
    <row r="13" spans="1:8" s="133" customFormat="1" ht="18" customHeight="1" x14ac:dyDescent="0.2">
      <c r="A13" s="223" t="s">
        <v>383</v>
      </c>
      <c r="B13" s="175"/>
      <c r="C13" s="230"/>
      <c r="D13" s="230"/>
      <c r="E13" s="176"/>
      <c r="F13" s="176"/>
      <c r="G13" s="172"/>
      <c r="H13" s="189"/>
    </row>
    <row r="14" spans="1:8" s="133" customFormat="1" ht="28.05" customHeight="1" x14ac:dyDescent="0.2">
      <c r="A14" s="233"/>
      <c r="B14" s="231" t="s">
        <v>456</v>
      </c>
      <c r="C14" s="246"/>
      <c r="D14" s="232"/>
      <c r="E14" s="403" t="str">
        <f>IF(C14="","",VLOOKUP(C14,'Leading Indicators'!A2:B8,2,0))</f>
        <v/>
      </c>
      <c r="F14" s="403"/>
      <c r="G14" s="403"/>
      <c r="H14" s="404"/>
    </row>
    <row r="15" spans="1:8" s="239" customFormat="1" ht="4.05" customHeight="1" x14ac:dyDescent="0.2">
      <c r="A15" s="234"/>
      <c r="B15" s="235"/>
      <c r="C15" s="236"/>
      <c r="D15" s="236"/>
      <c r="E15" s="237"/>
      <c r="F15" s="237"/>
      <c r="G15" s="237"/>
      <c r="H15" s="238"/>
    </row>
    <row r="16" spans="1:8" s="133" customFormat="1" ht="28.05" customHeight="1" x14ac:dyDescent="0.2">
      <c r="A16" s="233"/>
      <c r="B16" s="231" t="s">
        <v>457</v>
      </c>
      <c r="C16" s="246"/>
      <c r="D16" s="232"/>
      <c r="E16" s="403" t="str">
        <f>IF(C16="","",VLOOKUP(C16,'Momentum Points'!B2:C36,2,0))</f>
        <v/>
      </c>
      <c r="F16" s="403"/>
      <c r="G16" s="403"/>
      <c r="H16" s="404"/>
    </row>
    <row r="17" spans="1:8" s="239" customFormat="1" ht="4.05" customHeight="1" thickBot="1" x14ac:dyDescent="0.25">
      <c r="A17" s="241"/>
      <c r="B17" s="242"/>
      <c r="C17" s="243"/>
      <c r="D17" s="243"/>
      <c r="E17" s="244"/>
      <c r="F17" s="244"/>
      <c r="G17" s="244"/>
      <c r="H17" s="245"/>
    </row>
    <row r="18" spans="1:8" ht="7.95" customHeight="1" thickBot="1" x14ac:dyDescent="0.25">
      <c r="A18" s="4"/>
      <c r="B18" s="4"/>
      <c r="C18" s="4"/>
      <c r="D18" s="4"/>
      <c r="E18" s="4"/>
      <c r="F18" s="4"/>
      <c r="G18" s="4"/>
      <c r="H18" s="4"/>
    </row>
    <row r="19" spans="1:8" s="79" customFormat="1" ht="37.200000000000003" customHeight="1" thickBot="1" x14ac:dyDescent="0.3">
      <c r="A19" s="107" t="s">
        <v>289</v>
      </c>
      <c r="B19" s="405" t="s">
        <v>241</v>
      </c>
      <c r="C19" s="406"/>
      <c r="D19" s="406"/>
      <c r="E19" s="407"/>
      <c r="F19" s="107" t="s">
        <v>244</v>
      </c>
      <c r="G19" s="224" t="s">
        <v>242</v>
      </c>
      <c r="H19" s="108" t="s">
        <v>243</v>
      </c>
    </row>
    <row r="20" spans="1:8" s="79" customFormat="1" ht="22.05" customHeight="1" x14ac:dyDescent="0.25">
      <c r="A20" s="383" t="s">
        <v>537</v>
      </c>
      <c r="B20" s="386"/>
      <c r="C20" s="387"/>
      <c r="D20" s="387"/>
      <c r="E20" s="388"/>
      <c r="F20" s="395"/>
      <c r="G20" s="178"/>
      <c r="H20" s="178"/>
    </row>
    <row r="21" spans="1:8" s="79" customFormat="1" ht="22.05" customHeight="1" x14ac:dyDescent="0.25">
      <c r="A21" s="384"/>
      <c r="B21" s="389"/>
      <c r="C21" s="390"/>
      <c r="D21" s="390"/>
      <c r="E21" s="391"/>
      <c r="F21" s="396"/>
      <c r="G21" s="179"/>
      <c r="H21" s="179"/>
    </row>
    <row r="22" spans="1:8" s="79" customFormat="1" ht="22.05" customHeight="1" x14ac:dyDescent="0.25">
      <c r="A22" s="384"/>
      <c r="B22" s="389"/>
      <c r="C22" s="390"/>
      <c r="D22" s="390"/>
      <c r="E22" s="391"/>
      <c r="F22" s="396"/>
      <c r="G22" s="179"/>
      <c r="H22" s="179"/>
    </row>
    <row r="23" spans="1:8" s="79" customFormat="1" ht="22.05" customHeight="1" thickBot="1" x14ac:dyDescent="0.3">
      <c r="A23" s="385"/>
      <c r="B23" s="392"/>
      <c r="C23" s="393"/>
      <c r="D23" s="393"/>
      <c r="E23" s="394"/>
      <c r="F23" s="397"/>
      <c r="G23" s="180"/>
      <c r="H23" s="180"/>
    </row>
    <row r="24" spans="1:8" s="79" customFormat="1" ht="22.05" customHeight="1" x14ac:dyDescent="0.25">
      <c r="A24" s="383" t="s">
        <v>538</v>
      </c>
      <c r="B24" s="386"/>
      <c r="C24" s="387"/>
      <c r="D24" s="387"/>
      <c r="E24" s="388"/>
      <c r="F24" s="395"/>
      <c r="G24" s="178"/>
      <c r="H24" s="178"/>
    </row>
    <row r="25" spans="1:8" s="79" customFormat="1" ht="22.05" customHeight="1" x14ac:dyDescent="0.25">
      <c r="A25" s="384"/>
      <c r="B25" s="389"/>
      <c r="C25" s="390"/>
      <c r="D25" s="390"/>
      <c r="E25" s="391"/>
      <c r="F25" s="396"/>
      <c r="G25" s="179"/>
      <c r="H25" s="179"/>
    </row>
    <row r="26" spans="1:8" s="79" customFormat="1" ht="22.05" customHeight="1" x14ac:dyDescent="0.25">
      <c r="A26" s="384"/>
      <c r="B26" s="389"/>
      <c r="C26" s="390"/>
      <c r="D26" s="390"/>
      <c r="E26" s="391"/>
      <c r="F26" s="396"/>
      <c r="G26" s="179"/>
      <c r="H26" s="179"/>
    </row>
    <row r="27" spans="1:8" s="79" customFormat="1" ht="22.05" customHeight="1" thickBot="1" x14ac:dyDescent="0.3">
      <c r="A27" s="385"/>
      <c r="B27" s="392"/>
      <c r="C27" s="393"/>
      <c r="D27" s="393"/>
      <c r="E27" s="394"/>
      <c r="F27" s="397"/>
      <c r="G27" s="180"/>
      <c r="H27" s="180"/>
    </row>
    <row r="28" spans="1:8" s="79" customFormat="1" ht="22.05" customHeight="1" x14ac:dyDescent="0.25">
      <c r="A28" s="383" t="s">
        <v>539</v>
      </c>
      <c r="B28" s="386"/>
      <c r="C28" s="387"/>
      <c r="D28" s="387"/>
      <c r="E28" s="388"/>
      <c r="F28" s="395"/>
      <c r="G28" s="178"/>
      <c r="H28" s="178"/>
    </row>
    <row r="29" spans="1:8" s="79" customFormat="1" ht="22.05" customHeight="1" x14ac:dyDescent="0.25">
      <c r="A29" s="384"/>
      <c r="B29" s="389"/>
      <c r="C29" s="390"/>
      <c r="D29" s="390"/>
      <c r="E29" s="391"/>
      <c r="F29" s="396"/>
      <c r="G29" s="179"/>
      <c r="H29" s="179"/>
    </row>
    <row r="30" spans="1:8" s="79" customFormat="1" ht="22.05" customHeight="1" x14ac:dyDescent="0.25">
      <c r="A30" s="384"/>
      <c r="B30" s="389"/>
      <c r="C30" s="390"/>
      <c r="D30" s="390"/>
      <c r="E30" s="391"/>
      <c r="F30" s="396"/>
      <c r="G30" s="179"/>
      <c r="H30" s="179"/>
    </row>
    <row r="31" spans="1:8" s="79" customFormat="1" ht="22.05" customHeight="1" thickBot="1" x14ac:dyDescent="0.3">
      <c r="A31" s="385"/>
      <c r="B31" s="392"/>
      <c r="C31" s="393"/>
      <c r="D31" s="393"/>
      <c r="E31" s="394"/>
      <c r="F31" s="397"/>
      <c r="G31" s="180"/>
      <c r="H31" s="180"/>
    </row>
    <row r="32" spans="1:8" s="79" customFormat="1" ht="22.05" customHeight="1" x14ac:dyDescent="0.25">
      <c r="A32" s="383" t="s">
        <v>540</v>
      </c>
      <c r="B32" s="386"/>
      <c r="C32" s="387"/>
      <c r="D32" s="387"/>
      <c r="E32" s="388"/>
      <c r="F32" s="395"/>
      <c r="G32" s="178"/>
      <c r="H32" s="178"/>
    </row>
    <row r="33" spans="1:8" s="79" customFormat="1" ht="22.05" customHeight="1" x14ac:dyDescent="0.25">
      <c r="A33" s="384"/>
      <c r="B33" s="389"/>
      <c r="C33" s="390"/>
      <c r="D33" s="390"/>
      <c r="E33" s="391"/>
      <c r="F33" s="396"/>
      <c r="G33" s="179"/>
      <c r="H33" s="179"/>
    </row>
    <row r="34" spans="1:8" s="79" customFormat="1" ht="22.05" customHeight="1" x14ac:dyDescent="0.25">
      <c r="A34" s="384"/>
      <c r="B34" s="389"/>
      <c r="C34" s="390"/>
      <c r="D34" s="390"/>
      <c r="E34" s="391"/>
      <c r="F34" s="396"/>
      <c r="G34" s="179"/>
      <c r="H34" s="179"/>
    </row>
    <row r="35" spans="1:8" s="79" customFormat="1" ht="22.05" customHeight="1" thickBot="1" x14ac:dyDescent="0.3">
      <c r="A35" s="385"/>
      <c r="B35" s="392"/>
      <c r="C35" s="393"/>
      <c r="D35" s="393"/>
      <c r="E35" s="394"/>
      <c r="F35" s="397"/>
      <c r="G35" s="180"/>
      <c r="H35" s="180"/>
    </row>
    <row r="36" spans="1:8" s="79" customFormat="1" ht="22.05" customHeight="1" x14ac:dyDescent="0.25">
      <c r="A36" s="383" t="s">
        <v>541</v>
      </c>
      <c r="B36" s="386"/>
      <c r="C36" s="387"/>
      <c r="D36" s="387"/>
      <c r="E36" s="388"/>
      <c r="F36" s="395"/>
      <c r="G36" s="178"/>
      <c r="H36" s="178"/>
    </row>
    <row r="37" spans="1:8" s="79" customFormat="1" ht="22.05" customHeight="1" x14ac:dyDescent="0.25">
      <c r="A37" s="384"/>
      <c r="B37" s="389"/>
      <c r="C37" s="390"/>
      <c r="D37" s="390"/>
      <c r="E37" s="391"/>
      <c r="F37" s="396"/>
      <c r="G37" s="179"/>
      <c r="H37" s="179"/>
    </row>
    <row r="38" spans="1:8" s="79" customFormat="1" ht="22.05" customHeight="1" x14ac:dyDescent="0.25">
      <c r="A38" s="384"/>
      <c r="B38" s="389"/>
      <c r="C38" s="390"/>
      <c r="D38" s="390"/>
      <c r="E38" s="391"/>
      <c r="F38" s="396"/>
      <c r="G38" s="179"/>
      <c r="H38" s="179"/>
    </row>
    <row r="39" spans="1:8" s="79" customFormat="1" ht="22.05" customHeight="1" thickBot="1" x14ac:dyDescent="0.3">
      <c r="A39" s="385"/>
      <c r="B39" s="392"/>
      <c r="C39" s="393"/>
      <c r="D39" s="393"/>
      <c r="E39" s="394"/>
      <c r="F39" s="397"/>
      <c r="G39" s="180"/>
      <c r="H39" s="180"/>
    </row>
    <row r="40" spans="1:8" s="79" customFormat="1" ht="22.05" customHeight="1" x14ac:dyDescent="0.25">
      <c r="A40" s="383" t="s">
        <v>542</v>
      </c>
      <c r="B40" s="386"/>
      <c r="C40" s="387"/>
      <c r="D40" s="387"/>
      <c r="E40" s="388"/>
      <c r="F40" s="395"/>
      <c r="G40" s="178"/>
      <c r="H40" s="178"/>
    </row>
    <row r="41" spans="1:8" s="79" customFormat="1" ht="22.05" customHeight="1" x14ac:dyDescent="0.25">
      <c r="A41" s="384"/>
      <c r="B41" s="389"/>
      <c r="C41" s="390"/>
      <c r="D41" s="390"/>
      <c r="E41" s="391"/>
      <c r="F41" s="396"/>
      <c r="G41" s="179"/>
      <c r="H41" s="179"/>
    </row>
    <row r="42" spans="1:8" s="79" customFormat="1" ht="22.05" customHeight="1" x14ac:dyDescent="0.25">
      <c r="A42" s="384"/>
      <c r="B42" s="389"/>
      <c r="C42" s="390"/>
      <c r="D42" s="390"/>
      <c r="E42" s="391"/>
      <c r="F42" s="396"/>
      <c r="G42" s="179"/>
      <c r="H42" s="179"/>
    </row>
    <row r="43" spans="1:8" s="79" customFormat="1" ht="22.05" customHeight="1" thickBot="1" x14ac:dyDescent="0.3">
      <c r="A43" s="385"/>
      <c r="B43" s="392"/>
      <c r="C43" s="393"/>
      <c r="D43" s="393"/>
      <c r="E43" s="394"/>
      <c r="F43" s="397"/>
      <c r="G43" s="180"/>
      <c r="H43" s="180"/>
    </row>
    <row r="44" spans="1:8" s="79" customFormat="1" ht="22.05" customHeight="1" x14ac:dyDescent="0.25">
      <c r="A44" s="383" t="s">
        <v>543</v>
      </c>
      <c r="B44" s="386"/>
      <c r="C44" s="387"/>
      <c r="D44" s="387"/>
      <c r="E44" s="388"/>
      <c r="F44" s="395"/>
      <c r="G44" s="178"/>
      <c r="H44" s="178"/>
    </row>
    <row r="45" spans="1:8" s="79" customFormat="1" ht="22.05" customHeight="1" x14ac:dyDescent="0.25">
      <c r="A45" s="384"/>
      <c r="B45" s="389"/>
      <c r="C45" s="390"/>
      <c r="D45" s="390"/>
      <c r="E45" s="391"/>
      <c r="F45" s="396"/>
      <c r="G45" s="179"/>
      <c r="H45" s="179"/>
    </row>
    <row r="46" spans="1:8" s="79" customFormat="1" ht="22.05" customHeight="1" x14ac:dyDescent="0.25">
      <c r="A46" s="384"/>
      <c r="B46" s="389"/>
      <c r="C46" s="390"/>
      <c r="D46" s="390"/>
      <c r="E46" s="391"/>
      <c r="F46" s="396"/>
      <c r="G46" s="179"/>
      <c r="H46" s="179"/>
    </row>
    <row r="47" spans="1:8" s="79" customFormat="1" ht="22.05" customHeight="1" thickBot="1" x14ac:dyDescent="0.3">
      <c r="A47" s="385"/>
      <c r="B47" s="392"/>
      <c r="C47" s="393"/>
      <c r="D47" s="393"/>
      <c r="E47" s="394"/>
      <c r="F47" s="397"/>
      <c r="G47" s="180"/>
      <c r="H47" s="180"/>
    </row>
    <row r="48" spans="1:8" s="79" customFormat="1" ht="22.05" customHeight="1" x14ac:dyDescent="0.25">
      <c r="A48" s="383" t="s">
        <v>544</v>
      </c>
      <c r="B48" s="386"/>
      <c r="C48" s="387"/>
      <c r="D48" s="387"/>
      <c r="E48" s="388"/>
      <c r="F48" s="395"/>
      <c r="G48" s="178"/>
      <c r="H48" s="178"/>
    </row>
    <row r="49" spans="1:8" s="79" customFormat="1" ht="22.05" customHeight="1" x14ac:dyDescent="0.25">
      <c r="A49" s="384"/>
      <c r="B49" s="389"/>
      <c r="C49" s="390"/>
      <c r="D49" s="390"/>
      <c r="E49" s="391"/>
      <c r="F49" s="396"/>
      <c r="G49" s="179"/>
      <c r="H49" s="179"/>
    </row>
    <row r="50" spans="1:8" s="79" customFormat="1" ht="22.05" customHeight="1" x14ac:dyDescent="0.25">
      <c r="A50" s="384"/>
      <c r="B50" s="389"/>
      <c r="C50" s="390"/>
      <c r="D50" s="390"/>
      <c r="E50" s="391"/>
      <c r="F50" s="396"/>
      <c r="G50" s="179"/>
      <c r="H50" s="179"/>
    </row>
    <row r="51" spans="1:8" s="79" customFormat="1" ht="22.05" customHeight="1" thickBot="1" x14ac:dyDescent="0.3">
      <c r="A51" s="385"/>
      <c r="B51" s="392"/>
      <c r="C51" s="393"/>
      <c r="D51" s="393"/>
      <c r="E51" s="394"/>
      <c r="F51" s="397"/>
      <c r="G51" s="180"/>
      <c r="H51" s="180"/>
    </row>
    <row r="52" spans="1:8" s="29" customFormat="1" ht="3" customHeight="1" x14ac:dyDescent="0.25"/>
    <row r="53" spans="1:8" s="29" customFormat="1" ht="13.05" customHeight="1" x14ac:dyDescent="0.25">
      <c r="A53" s="399" t="s">
        <v>384</v>
      </c>
      <c r="B53" s="399"/>
      <c r="C53" s="399"/>
      <c r="D53" s="399"/>
      <c r="E53" s="399"/>
      <c r="F53" s="399"/>
      <c r="G53" s="399"/>
      <c r="H53" s="399"/>
    </row>
    <row r="54" spans="1:8" s="29" customFormat="1" ht="15" x14ac:dyDescent="0.25"/>
    <row r="55" spans="1:8" s="29" customFormat="1" ht="15" x14ac:dyDescent="0.25"/>
    <row r="56" spans="1:8" s="29" customFormat="1" ht="15" x14ac:dyDescent="0.25"/>
    <row r="57" spans="1:8" s="29" customFormat="1" ht="15" x14ac:dyDescent="0.25"/>
    <row r="58" spans="1:8" s="29" customFormat="1" ht="15" x14ac:dyDescent="0.25"/>
    <row r="59" spans="1:8" s="29" customFormat="1" ht="15" x14ac:dyDescent="0.25"/>
    <row r="60" spans="1:8" s="29" customFormat="1" ht="15" x14ac:dyDescent="0.25"/>
    <row r="61" spans="1:8" s="29" customFormat="1" ht="15" x14ac:dyDescent="0.25"/>
    <row r="62" spans="1:8" s="29" customFormat="1" ht="15" x14ac:dyDescent="0.25"/>
    <row r="63" spans="1:8" s="29" customFormat="1" ht="15" x14ac:dyDescent="0.25"/>
    <row r="64" spans="1:8" s="29" customFormat="1" ht="15" x14ac:dyDescent="0.25"/>
    <row r="65" s="29" customFormat="1" ht="15" x14ac:dyDescent="0.25"/>
    <row r="66" s="29" customFormat="1" ht="15" x14ac:dyDescent="0.25"/>
    <row r="67" s="29" customFormat="1" ht="15" x14ac:dyDescent="0.25"/>
    <row r="68" s="29" customFormat="1" ht="15" x14ac:dyDescent="0.25"/>
    <row r="69" s="29" customFormat="1" ht="15" x14ac:dyDescent="0.25"/>
    <row r="70" s="29" customFormat="1" ht="15" x14ac:dyDescent="0.25"/>
    <row r="71" s="29" customFormat="1" ht="15" x14ac:dyDescent="0.25"/>
    <row r="72" s="29" customFormat="1" ht="15" x14ac:dyDescent="0.25"/>
    <row r="73" s="29" customFormat="1" ht="15" x14ac:dyDescent="0.25"/>
    <row r="74" s="29" customFormat="1" ht="15" x14ac:dyDescent="0.25"/>
    <row r="75" s="29" customFormat="1" ht="15" x14ac:dyDescent="0.25"/>
    <row r="76" s="29" customFormat="1" ht="15" x14ac:dyDescent="0.25"/>
    <row r="77" s="29" customFormat="1" ht="15" x14ac:dyDescent="0.25"/>
    <row r="78" s="29" customFormat="1" ht="15" x14ac:dyDescent="0.25"/>
    <row r="79" s="29" customFormat="1" ht="15" x14ac:dyDescent="0.25"/>
    <row r="80" s="29" customFormat="1" ht="15" x14ac:dyDescent="0.25"/>
    <row r="81" s="29" customFormat="1" ht="15" x14ac:dyDescent="0.25"/>
    <row r="82" s="29" customFormat="1" ht="15" x14ac:dyDescent="0.25"/>
    <row r="83" s="29" customFormat="1" ht="15" x14ac:dyDescent="0.25"/>
    <row r="84" s="29" customFormat="1" ht="15" x14ac:dyDescent="0.25"/>
    <row r="85" s="29" customFormat="1" ht="15" x14ac:dyDescent="0.25"/>
    <row r="86" s="29" customFormat="1" ht="15" x14ac:dyDescent="0.25"/>
    <row r="87" s="29" customFormat="1" ht="15" x14ac:dyDescent="0.25"/>
    <row r="88" s="29" customFormat="1" ht="15" x14ac:dyDescent="0.25"/>
    <row r="89" s="29" customFormat="1" ht="15" x14ac:dyDescent="0.25"/>
    <row r="90" s="29" customFormat="1" ht="15" x14ac:dyDescent="0.25"/>
    <row r="91" s="29" customFormat="1" ht="15" x14ac:dyDescent="0.25"/>
    <row r="92" s="29" customFormat="1" ht="15" x14ac:dyDescent="0.25"/>
    <row r="93" s="29" customFormat="1" ht="15" x14ac:dyDescent="0.25"/>
    <row r="94" s="29" customFormat="1" ht="15" x14ac:dyDescent="0.25"/>
    <row r="95" s="29" customFormat="1" ht="15" x14ac:dyDescent="0.25"/>
    <row r="96" s="29" customFormat="1" ht="15" x14ac:dyDescent="0.25"/>
    <row r="97" s="29" customFormat="1" ht="15" x14ac:dyDescent="0.25"/>
    <row r="98" s="29" customFormat="1" ht="15" x14ac:dyDescent="0.25"/>
    <row r="99" s="29" customFormat="1" ht="15" x14ac:dyDescent="0.25"/>
    <row r="100" s="29" customFormat="1" ht="15" x14ac:dyDescent="0.25"/>
    <row r="101" s="29" customFormat="1" ht="15" x14ac:dyDescent="0.25"/>
    <row r="102" s="29" customFormat="1" ht="15" x14ac:dyDescent="0.25"/>
    <row r="103" s="29" customFormat="1" ht="15" x14ac:dyDescent="0.25"/>
    <row r="104" s="29" customFormat="1" ht="15" x14ac:dyDescent="0.25"/>
    <row r="105" s="29" customFormat="1" ht="15" x14ac:dyDescent="0.25"/>
    <row r="106" s="29" customFormat="1" ht="15" x14ac:dyDescent="0.25"/>
    <row r="107" s="29" customFormat="1" ht="15" x14ac:dyDescent="0.25"/>
    <row r="108" s="29" customFormat="1" ht="15" x14ac:dyDescent="0.25"/>
  </sheetData>
  <sheetProtection password="89C2" sheet="1" objects="1" scenarios="1" formatCells="0" selectLockedCells="1"/>
  <mergeCells count="35">
    <mergeCell ref="A32:A35"/>
    <mergeCell ref="B32:E35"/>
    <mergeCell ref="F32:F35"/>
    <mergeCell ref="A53:H53"/>
    <mergeCell ref="A24:A27"/>
    <mergeCell ref="B24:E27"/>
    <mergeCell ref="F24:F27"/>
    <mergeCell ref="A28:A31"/>
    <mergeCell ref="B28:E31"/>
    <mergeCell ref="F28:F31"/>
    <mergeCell ref="A36:A39"/>
    <mergeCell ref="B36:E39"/>
    <mergeCell ref="F36:F39"/>
    <mergeCell ref="A40:A43"/>
    <mergeCell ref="B40:E43"/>
    <mergeCell ref="F40:F43"/>
    <mergeCell ref="A11:H11"/>
    <mergeCell ref="E14:H14"/>
    <mergeCell ref="E16:H16"/>
    <mergeCell ref="B19:E19"/>
    <mergeCell ref="A20:A23"/>
    <mergeCell ref="B20:E23"/>
    <mergeCell ref="F20:F23"/>
    <mergeCell ref="A8:H8"/>
    <mergeCell ref="G1:H1"/>
    <mergeCell ref="G2:H2"/>
    <mergeCell ref="G3:H3"/>
    <mergeCell ref="G4:H4"/>
    <mergeCell ref="A7:H7"/>
    <mergeCell ref="A44:A47"/>
    <mergeCell ref="B44:E47"/>
    <mergeCell ref="F44:F47"/>
    <mergeCell ref="A48:A51"/>
    <mergeCell ref="B48:E51"/>
    <mergeCell ref="F48:F51"/>
  </mergeCells>
  <printOptions horizontalCentered="1"/>
  <pageMargins left="0.25" right="0.25" top="0.5" bottom="0.25" header="0" footer="0"/>
  <pageSetup scale="90" orientation="portrait" r:id="rId1"/>
  <headerFooter alignWithMargins="0">
    <oddHeader>&amp;L&amp;"Arial,Bold"&amp;11BOG, California Community Colleges
Chancellor's Office (CCCCO)</oddHeader>
    <oddFooter>&amp;LCCCCO Forms Package with Sector&amp;R04-2014</oddFooter>
  </headerFooter>
  <rowBreaks count="1" manualBreakCount="1">
    <brk id="35" max="7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'Momentum Points'!$B$2:$B$36</xm:f>
          </x14:formula1>
          <xm:sqref>C16:D17</xm:sqref>
        </x14:dataValidation>
        <x14:dataValidation type="list" allowBlank="1" showInputMessage="1" showErrorMessage="1">
          <x14:formula1>
            <xm:f>'Leading Indicators'!$A$2:$A$8</xm:f>
          </x14:formula1>
          <xm:sqref>C14:D15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86"/>
  <sheetViews>
    <sheetView topLeftCell="A11" workbookViewId="0"/>
  </sheetViews>
  <sheetFormatPr defaultRowHeight="13.8" x14ac:dyDescent="0.25"/>
  <cols>
    <col min="1" max="1" width="36.140625" style="12" bestFit="1" customWidth="1"/>
    <col min="2" max="2" width="10.140625" style="14" customWidth="1"/>
    <col min="3" max="3" width="46.85546875" style="12" bestFit="1" customWidth="1"/>
    <col min="4" max="4" width="38.28515625" style="12" bestFit="1" customWidth="1"/>
    <col min="5" max="5" width="34.140625" style="12" bestFit="1" customWidth="1"/>
    <col min="6" max="6" width="39.42578125" style="12" bestFit="1" customWidth="1"/>
    <col min="7" max="7" width="33.42578125" style="12" bestFit="1" customWidth="1"/>
    <col min="8" max="8" width="38.42578125" style="12" bestFit="1" customWidth="1"/>
    <col min="9" max="9" width="40" style="12" bestFit="1" customWidth="1"/>
    <col min="10" max="10" width="33" style="12" bestFit="1" customWidth="1"/>
    <col min="11" max="11" width="32" style="12" bestFit="1" customWidth="1"/>
    <col min="12" max="16384" width="9.140625" style="12"/>
  </cols>
  <sheetData>
    <row r="1" spans="1:11" s="14" customFormat="1" ht="14.4" thickBot="1" x14ac:dyDescent="0.3">
      <c r="A1" s="15" t="s">
        <v>219</v>
      </c>
      <c r="B1" s="16" t="s">
        <v>222</v>
      </c>
      <c r="C1" s="16" t="s">
        <v>223</v>
      </c>
      <c r="D1" s="16" t="s">
        <v>224</v>
      </c>
      <c r="E1" s="16" t="s">
        <v>225</v>
      </c>
      <c r="F1" s="16" t="s">
        <v>226</v>
      </c>
      <c r="G1" s="16" t="s">
        <v>227</v>
      </c>
      <c r="H1" s="16" t="s">
        <v>228</v>
      </c>
      <c r="I1" s="16" t="s">
        <v>229</v>
      </c>
      <c r="J1" s="16" t="s">
        <v>230</v>
      </c>
      <c r="K1" s="16" t="s">
        <v>231</v>
      </c>
    </row>
    <row r="2" spans="1:11" x14ac:dyDescent="0.25">
      <c r="A2" s="8" t="s">
        <v>37</v>
      </c>
      <c r="B2" s="14" t="s">
        <v>222</v>
      </c>
      <c r="C2" s="8" t="s">
        <v>108</v>
      </c>
      <c r="D2" s="8" t="s">
        <v>109</v>
      </c>
      <c r="E2" s="8" t="s">
        <v>109</v>
      </c>
      <c r="F2" s="8" t="s">
        <v>109</v>
      </c>
      <c r="G2" s="8" t="s">
        <v>109</v>
      </c>
      <c r="H2" s="8" t="s">
        <v>109</v>
      </c>
      <c r="I2" s="8" t="s">
        <v>109</v>
      </c>
      <c r="J2" s="8" t="s">
        <v>109</v>
      </c>
      <c r="K2" s="8" t="s">
        <v>109</v>
      </c>
    </row>
    <row r="3" spans="1:11" x14ac:dyDescent="0.25">
      <c r="A3" s="8" t="s">
        <v>38</v>
      </c>
      <c r="B3" s="14" t="s">
        <v>222</v>
      </c>
      <c r="C3" s="8" t="s">
        <v>110</v>
      </c>
      <c r="D3" s="8" t="s">
        <v>109</v>
      </c>
      <c r="E3" s="8" t="s">
        <v>109</v>
      </c>
      <c r="F3" s="8" t="s">
        <v>109</v>
      </c>
      <c r="G3" s="8" t="s">
        <v>109</v>
      </c>
      <c r="H3" s="8" t="s">
        <v>109</v>
      </c>
      <c r="I3" s="8" t="s">
        <v>109</v>
      </c>
      <c r="J3" s="8" t="s">
        <v>109</v>
      </c>
      <c r="K3" s="8" t="s">
        <v>109</v>
      </c>
    </row>
    <row r="4" spans="1:11" x14ac:dyDescent="0.25">
      <c r="A4" s="8" t="s">
        <v>39</v>
      </c>
      <c r="B4" s="14" t="s">
        <v>222</v>
      </c>
      <c r="C4" s="8" t="s">
        <v>111</v>
      </c>
      <c r="D4" s="8" t="s">
        <v>109</v>
      </c>
      <c r="E4" s="8" t="s">
        <v>109</v>
      </c>
      <c r="F4" s="8" t="s">
        <v>109</v>
      </c>
      <c r="G4" s="8" t="s">
        <v>109</v>
      </c>
      <c r="H4" s="8" t="s">
        <v>109</v>
      </c>
      <c r="I4" s="8" t="s">
        <v>109</v>
      </c>
      <c r="J4" s="8" t="s">
        <v>109</v>
      </c>
      <c r="K4" s="8" t="s">
        <v>109</v>
      </c>
    </row>
    <row r="5" spans="1:11" x14ac:dyDescent="0.25">
      <c r="A5" s="8" t="s">
        <v>40</v>
      </c>
      <c r="B5" s="14" t="s">
        <v>222</v>
      </c>
      <c r="C5" s="8" t="s">
        <v>112</v>
      </c>
      <c r="D5" s="8" t="s">
        <v>109</v>
      </c>
      <c r="E5" s="8" t="s">
        <v>109</v>
      </c>
      <c r="F5" s="8" t="s">
        <v>109</v>
      </c>
      <c r="G5" s="8" t="s">
        <v>109</v>
      </c>
      <c r="H5" s="8" t="s">
        <v>109</v>
      </c>
      <c r="I5" s="8" t="s">
        <v>109</v>
      </c>
      <c r="J5" s="8" t="s">
        <v>109</v>
      </c>
      <c r="K5" s="8" t="s">
        <v>109</v>
      </c>
    </row>
    <row r="6" spans="1:11" x14ac:dyDescent="0.25">
      <c r="A6" s="8" t="s">
        <v>41</v>
      </c>
      <c r="B6" s="14" t="s">
        <v>222</v>
      </c>
      <c r="C6" s="8" t="s">
        <v>113</v>
      </c>
      <c r="D6" s="8" t="s">
        <v>109</v>
      </c>
      <c r="E6" s="8" t="s">
        <v>109</v>
      </c>
      <c r="F6" s="8" t="s">
        <v>109</v>
      </c>
      <c r="G6" s="8" t="s">
        <v>109</v>
      </c>
      <c r="H6" s="8" t="s">
        <v>109</v>
      </c>
      <c r="I6" s="8" t="s">
        <v>109</v>
      </c>
      <c r="J6" s="8" t="s">
        <v>109</v>
      </c>
      <c r="K6" s="8" t="s">
        <v>109</v>
      </c>
    </row>
    <row r="7" spans="1:11" x14ac:dyDescent="0.25">
      <c r="A7" s="8" t="s">
        <v>42</v>
      </c>
      <c r="B7" s="14" t="s">
        <v>222</v>
      </c>
      <c r="C7" s="8" t="s">
        <v>114</v>
      </c>
      <c r="D7" s="8" t="s">
        <v>109</v>
      </c>
      <c r="E7" s="8" t="s">
        <v>109</v>
      </c>
      <c r="F7" s="8" t="s">
        <v>109</v>
      </c>
      <c r="G7" s="8" t="s">
        <v>109</v>
      </c>
      <c r="H7" s="8" t="s">
        <v>109</v>
      </c>
      <c r="I7" s="8" t="s">
        <v>109</v>
      </c>
      <c r="J7" s="8" t="s">
        <v>109</v>
      </c>
      <c r="K7" s="8" t="s">
        <v>109</v>
      </c>
    </row>
    <row r="8" spans="1:11" x14ac:dyDescent="0.25">
      <c r="A8" s="8" t="s">
        <v>43</v>
      </c>
      <c r="B8" s="14" t="s">
        <v>222</v>
      </c>
      <c r="C8" s="8" t="s">
        <v>115</v>
      </c>
      <c r="D8" s="8" t="s">
        <v>116</v>
      </c>
      <c r="E8" s="8" t="s">
        <v>109</v>
      </c>
      <c r="F8" s="8" t="s">
        <v>109</v>
      </c>
      <c r="G8" s="8" t="s">
        <v>109</v>
      </c>
      <c r="H8" s="8" t="s">
        <v>109</v>
      </c>
      <c r="I8" s="8" t="s">
        <v>109</v>
      </c>
      <c r="J8" s="8" t="s">
        <v>109</v>
      </c>
      <c r="K8" s="8" t="s">
        <v>109</v>
      </c>
    </row>
    <row r="9" spans="1:11" x14ac:dyDescent="0.25">
      <c r="A9" s="8" t="s">
        <v>44</v>
      </c>
      <c r="B9" s="14" t="s">
        <v>222</v>
      </c>
      <c r="C9" s="8" t="s">
        <v>117</v>
      </c>
      <c r="D9" s="8" t="s">
        <v>109</v>
      </c>
      <c r="E9" s="8" t="s">
        <v>109</v>
      </c>
      <c r="F9" s="8" t="s">
        <v>109</v>
      </c>
      <c r="G9" s="8" t="s">
        <v>109</v>
      </c>
      <c r="H9" s="8" t="s">
        <v>109</v>
      </c>
      <c r="I9" s="8" t="s">
        <v>109</v>
      </c>
      <c r="J9" s="8" t="s">
        <v>109</v>
      </c>
      <c r="K9" s="8" t="s">
        <v>109</v>
      </c>
    </row>
    <row r="10" spans="1:11" x14ac:dyDescent="0.25">
      <c r="A10" s="8" t="s">
        <v>45</v>
      </c>
      <c r="B10" s="14" t="s">
        <v>222</v>
      </c>
      <c r="C10" s="8" t="s">
        <v>118</v>
      </c>
      <c r="D10" s="8" t="s">
        <v>109</v>
      </c>
      <c r="E10" s="8" t="s">
        <v>109</v>
      </c>
      <c r="F10" s="8" t="s">
        <v>109</v>
      </c>
      <c r="G10" s="8" t="s">
        <v>109</v>
      </c>
      <c r="H10" s="8" t="s">
        <v>109</v>
      </c>
      <c r="I10" s="8" t="s">
        <v>109</v>
      </c>
      <c r="J10" s="8" t="s">
        <v>109</v>
      </c>
      <c r="K10" s="8" t="s">
        <v>109</v>
      </c>
    </row>
    <row r="11" spans="1:11" x14ac:dyDescent="0.25">
      <c r="A11" s="8" t="s">
        <v>46</v>
      </c>
      <c r="B11" s="14" t="s">
        <v>222</v>
      </c>
      <c r="C11" s="8" t="s">
        <v>119</v>
      </c>
      <c r="D11" s="8" t="s">
        <v>120</v>
      </c>
      <c r="E11" s="8" t="s">
        <v>121</v>
      </c>
      <c r="F11" s="8" t="s">
        <v>109</v>
      </c>
      <c r="G11" s="8" t="s">
        <v>109</v>
      </c>
      <c r="H11" s="8" t="s">
        <v>109</v>
      </c>
      <c r="I11" s="8" t="s">
        <v>109</v>
      </c>
      <c r="J11" s="8" t="s">
        <v>109</v>
      </c>
      <c r="K11" s="8" t="s">
        <v>109</v>
      </c>
    </row>
    <row r="12" spans="1:11" x14ac:dyDescent="0.25">
      <c r="A12" s="8" t="s">
        <v>47</v>
      </c>
      <c r="B12" s="14" t="s">
        <v>222</v>
      </c>
      <c r="C12" s="8"/>
      <c r="D12" s="8"/>
      <c r="E12" s="8"/>
      <c r="F12" s="8"/>
      <c r="G12" s="8"/>
      <c r="H12" s="8"/>
      <c r="I12" s="8"/>
      <c r="J12" s="8"/>
      <c r="K12" s="8"/>
    </row>
    <row r="13" spans="1:11" x14ac:dyDescent="0.25">
      <c r="A13" s="8" t="s">
        <v>48</v>
      </c>
      <c r="B13" s="14" t="s">
        <v>222</v>
      </c>
      <c r="C13" s="8" t="s">
        <v>122</v>
      </c>
      <c r="D13" s="8" t="s">
        <v>123</v>
      </c>
      <c r="E13" s="8" t="s">
        <v>124</v>
      </c>
      <c r="F13" s="8" t="s">
        <v>109</v>
      </c>
      <c r="G13" s="8" t="s">
        <v>109</v>
      </c>
      <c r="H13" s="8" t="s">
        <v>109</v>
      </c>
      <c r="I13" s="8" t="s">
        <v>109</v>
      </c>
      <c r="J13" s="8" t="s">
        <v>109</v>
      </c>
      <c r="K13" s="8" t="s">
        <v>109</v>
      </c>
    </row>
    <row r="14" spans="1:11" x14ac:dyDescent="0.25">
      <c r="A14" s="8" t="s">
        <v>49</v>
      </c>
      <c r="B14" s="14" t="s">
        <v>222</v>
      </c>
      <c r="C14" s="8" t="s">
        <v>125</v>
      </c>
      <c r="D14" s="8" t="s">
        <v>109</v>
      </c>
      <c r="E14" s="8" t="s">
        <v>109</v>
      </c>
      <c r="F14" s="8" t="s">
        <v>109</v>
      </c>
      <c r="G14" s="8" t="s">
        <v>109</v>
      </c>
      <c r="H14" s="8" t="s">
        <v>109</v>
      </c>
      <c r="I14" s="8" t="s">
        <v>109</v>
      </c>
      <c r="J14" s="8" t="s">
        <v>109</v>
      </c>
      <c r="K14" s="8" t="s">
        <v>109</v>
      </c>
    </row>
    <row r="15" spans="1:11" x14ac:dyDescent="0.25">
      <c r="A15" s="8" t="s">
        <v>50</v>
      </c>
      <c r="B15" s="14" t="s">
        <v>222</v>
      </c>
      <c r="C15" s="8" t="s">
        <v>126</v>
      </c>
      <c r="D15" s="8" t="s">
        <v>109</v>
      </c>
      <c r="E15" s="8" t="s">
        <v>109</v>
      </c>
      <c r="F15" s="8" t="s">
        <v>109</v>
      </c>
      <c r="G15" s="8" t="s">
        <v>109</v>
      </c>
      <c r="H15" s="8" t="s">
        <v>109</v>
      </c>
      <c r="I15" s="8" t="s">
        <v>109</v>
      </c>
      <c r="J15" s="8" t="s">
        <v>109</v>
      </c>
      <c r="K15" s="8" t="s">
        <v>109</v>
      </c>
    </row>
    <row r="16" spans="1:11" x14ac:dyDescent="0.25">
      <c r="A16" s="8" t="s">
        <v>51</v>
      </c>
      <c r="B16" s="14" t="s">
        <v>222</v>
      </c>
      <c r="C16" s="8" t="s">
        <v>127</v>
      </c>
      <c r="D16" s="8" t="s">
        <v>109</v>
      </c>
      <c r="E16" s="8" t="s">
        <v>109</v>
      </c>
      <c r="F16" s="8" t="s">
        <v>109</v>
      </c>
      <c r="G16" s="8" t="s">
        <v>109</v>
      </c>
      <c r="H16" s="8" t="s">
        <v>109</v>
      </c>
      <c r="I16" s="8" t="s">
        <v>109</v>
      </c>
      <c r="J16" s="8" t="s">
        <v>109</v>
      </c>
      <c r="K16" s="8" t="s">
        <v>109</v>
      </c>
    </row>
    <row r="17" spans="1:11" x14ac:dyDescent="0.25">
      <c r="A17" s="8" t="s">
        <v>52</v>
      </c>
      <c r="B17" s="14" t="s">
        <v>222</v>
      </c>
      <c r="C17" s="8" t="s">
        <v>128</v>
      </c>
      <c r="D17" s="8" t="s">
        <v>109</v>
      </c>
      <c r="E17" s="8" t="s">
        <v>109</v>
      </c>
      <c r="F17" s="8" t="s">
        <v>109</v>
      </c>
      <c r="G17" s="8" t="s">
        <v>109</v>
      </c>
      <c r="H17" s="8" t="s">
        <v>109</v>
      </c>
      <c r="I17" s="8" t="s">
        <v>109</v>
      </c>
      <c r="J17" s="8" t="s">
        <v>109</v>
      </c>
      <c r="K17" s="8" t="s">
        <v>109</v>
      </c>
    </row>
    <row r="18" spans="1:11" x14ac:dyDescent="0.25">
      <c r="A18" s="8" t="s">
        <v>53</v>
      </c>
      <c r="B18" s="14" t="s">
        <v>222</v>
      </c>
      <c r="C18" s="8" t="s">
        <v>129</v>
      </c>
      <c r="D18" s="8" t="s">
        <v>130</v>
      </c>
      <c r="E18" s="8" t="s">
        <v>109</v>
      </c>
      <c r="F18" s="8" t="s">
        <v>109</v>
      </c>
      <c r="G18" s="8" t="s">
        <v>109</v>
      </c>
      <c r="H18" s="8" t="s">
        <v>109</v>
      </c>
      <c r="I18" s="8" t="s">
        <v>109</v>
      </c>
      <c r="J18" s="8" t="s">
        <v>109</v>
      </c>
      <c r="K18" s="8" t="s">
        <v>109</v>
      </c>
    </row>
    <row r="19" spans="1:11" x14ac:dyDescent="0.25">
      <c r="A19" s="8" t="s">
        <v>54</v>
      </c>
      <c r="B19" s="14" t="s">
        <v>222</v>
      </c>
      <c r="C19" s="8" t="s">
        <v>131</v>
      </c>
      <c r="D19" s="8" t="s">
        <v>109</v>
      </c>
      <c r="E19" s="8" t="s">
        <v>109</v>
      </c>
      <c r="F19" s="8" t="s">
        <v>109</v>
      </c>
      <c r="G19" s="8" t="s">
        <v>109</v>
      </c>
      <c r="H19" s="8" t="s">
        <v>109</v>
      </c>
      <c r="I19" s="8" t="s">
        <v>109</v>
      </c>
      <c r="J19" s="8" t="s">
        <v>109</v>
      </c>
      <c r="K19" s="8" t="s">
        <v>109</v>
      </c>
    </row>
    <row r="20" spans="1:11" x14ac:dyDescent="0.25">
      <c r="A20" s="8" t="s">
        <v>55</v>
      </c>
      <c r="B20" s="14" t="s">
        <v>222</v>
      </c>
      <c r="C20" s="8" t="s">
        <v>132</v>
      </c>
      <c r="D20" s="8" t="s">
        <v>109</v>
      </c>
      <c r="E20" s="8" t="s">
        <v>109</v>
      </c>
      <c r="F20" s="8" t="s">
        <v>109</v>
      </c>
      <c r="G20" s="8" t="s">
        <v>109</v>
      </c>
      <c r="H20" s="8" t="s">
        <v>109</v>
      </c>
      <c r="I20" s="8" t="s">
        <v>109</v>
      </c>
      <c r="J20" s="8" t="s">
        <v>109</v>
      </c>
      <c r="K20" s="8" t="s">
        <v>109</v>
      </c>
    </row>
    <row r="21" spans="1:11" x14ac:dyDescent="0.25">
      <c r="A21" s="8" t="s">
        <v>56</v>
      </c>
      <c r="B21" s="14" t="s">
        <v>222</v>
      </c>
      <c r="C21" s="8" t="s">
        <v>133</v>
      </c>
      <c r="D21" s="8" t="s">
        <v>134</v>
      </c>
      <c r="E21" s="8" t="s">
        <v>109</v>
      </c>
      <c r="F21" s="8" t="s">
        <v>109</v>
      </c>
      <c r="G21" s="8" t="s">
        <v>109</v>
      </c>
      <c r="H21" s="8" t="s">
        <v>109</v>
      </c>
      <c r="I21" s="8" t="s">
        <v>109</v>
      </c>
      <c r="J21" s="8" t="s">
        <v>109</v>
      </c>
      <c r="K21" s="8" t="s">
        <v>109</v>
      </c>
    </row>
    <row r="22" spans="1:11" x14ac:dyDescent="0.25">
      <c r="A22" s="8" t="s">
        <v>57</v>
      </c>
      <c r="B22" s="14" t="s">
        <v>222</v>
      </c>
      <c r="C22" s="8" t="s">
        <v>135</v>
      </c>
      <c r="D22" s="8" t="s">
        <v>109</v>
      </c>
      <c r="E22" s="8" t="s">
        <v>109</v>
      </c>
      <c r="F22" s="8" t="s">
        <v>109</v>
      </c>
      <c r="G22" s="8" t="s">
        <v>109</v>
      </c>
      <c r="H22" s="8" t="s">
        <v>109</v>
      </c>
      <c r="I22" s="8" t="s">
        <v>109</v>
      </c>
      <c r="J22" s="8" t="s">
        <v>109</v>
      </c>
      <c r="K22" s="8" t="s">
        <v>109</v>
      </c>
    </row>
    <row r="23" spans="1:11" x14ac:dyDescent="0.25">
      <c r="A23" s="8" t="s">
        <v>58</v>
      </c>
      <c r="B23" s="14" t="s">
        <v>222</v>
      </c>
      <c r="C23" s="8" t="s">
        <v>136</v>
      </c>
      <c r="D23" s="8" t="s">
        <v>109</v>
      </c>
      <c r="E23" s="8" t="s">
        <v>109</v>
      </c>
      <c r="F23" s="8" t="s">
        <v>109</v>
      </c>
      <c r="G23" s="8" t="s">
        <v>109</v>
      </c>
      <c r="H23" s="8" t="s">
        <v>109</v>
      </c>
      <c r="I23" s="8" t="s">
        <v>109</v>
      </c>
      <c r="J23" s="8" t="s">
        <v>109</v>
      </c>
      <c r="K23" s="8" t="s">
        <v>109</v>
      </c>
    </row>
    <row r="24" spans="1:11" x14ac:dyDescent="0.25">
      <c r="A24" s="8" t="s">
        <v>59</v>
      </c>
      <c r="B24" s="14" t="s">
        <v>222</v>
      </c>
      <c r="C24" s="8" t="s">
        <v>137</v>
      </c>
      <c r="D24" s="8" t="s">
        <v>138</v>
      </c>
      <c r="E24" s="8" t="s">
        <v>139</v>
      </c>
      <c r="F24" s="8" t="s">
        <v>109</v>
      </c>
      <c r="G24" s="8" t="s">
        <v>109</v>
      </c>
      <c r="H24" s="8" t="s">
        <v>109</v>
      </c>
      <c r="I24" s="8" t="s">
        <v>109</v>
      </c>
      <c r="J24" s="8" t="s">
        <v>109</v>
      </c>
      <c r="K24" s="8" t="s">
        <v>109</v>
      </c>
    </row>
    <row r="25" spans="1:11" x14ac:dyDescent="0.25">
      <c r="A25" s="8" t="s">
        <v>60</v>
      </c>
      <c r="B25" s="14" t="s">
        <v>222</v>
      </c>
      <c r="C25" s="8" t="s">
        <v>140</v>
      </c>
      <c r="D25" s="8" t="s">
        <v>109</v>
      </c>
      <c r="E25" s="8" t="s">
        <v>109</v>
      </c>
      <c r="F25" s="8" t="s">
        <v>109</v>
      </c>
      <c r="G25" s="8" t="s">
        <v>109</v>
      </c>
      <c r="H25" s="8" t="s">
        <v>109</v>
      </c>
      <c r="I25" s="8" t="s">
        <v>109</v>
      </c>
      <c r="J25" s="8" t="s">
        <v>109</v>
      </c>
      <c r="K25" s="8" t="s">
        <v>109</v>
      </c>
    </row>
    <row r="26" spans="1:11" x14ac:dyDescent="0.25">
      <c r="A26" s="8" t="s">
        <v>61</v>
      </c>
      <c r="B26" s="14" t="s">
        <v>222</v>
      </c>
      <c r="C26" s="8" t="s">
        <v>141</v>
      </c>
      <c r="D26" s="8" t="s">
        <v>109</v>
      </c>
      <c r="E26" s="8" t="s">
        <v>109</v>
      </c>
      <c r="F26" s="8" t="s">
        <v>109</v>
      </c>
      <c r="G26" s="8" t="s">
        <v>109</v>
      </c>
      <c r="H26" s="8" t="s">
        <v>109</v>
      </c>
      <c r="I26" s="8" t="s">
        <v>109</v>
      </c>
      <c r="J26" s="8" t="s">
        <v>109</v>
      </c>
      <c r="K26" s="8" t="s">
        <v>109</v>
      </c>
    </row>
    <row r="27" spans="1:11" x14ac:dyDescent="0.25">
      <c r="A27" s="8" t="s">
        <v>62</v>
      </c>
      <c r="B27" s="14" t="s">
        <v>222</v>
      </c>
      <c r="C27" s="8" t="s">
        <v>142</v>
      </c>
      <c r="D27" s="8" t="s">
        <v>109</v>
      </c>
      <c r="E27" s="8" t="s">
        <v>109</v>
      </c>
      <c r="F27" s="8" t="s">
        <v>109</v>
      </c>
      <c r="G27" s="8" t="s">
        <v>109</v>
      </c>
      <c r="H27" s="8" t="s">
        <v>109</v>
      </c>
      <c r="I27" s="8" t="s">
        <v>109</v>
      </c>
      <c r="J27" s="8" t="s">
        <v>109</v>
      </c>
      <c r="K27" s="8" t="s">
        <v>109</v>
      </c>
    </row>
    <row r="28" spans="1:11" x14ac:dyDescent="0.25">
      <c r="A28" s="8" t="s">
        <v>63</v>
      </c>
      <c r="B28" s="14" t="s">
        <v>222</v>
      </c>
      <c r="C28" s="8" t="s">
        <v>143</v>
      </c>
      <c r="D28" s="8" t="s">
        <v>144</v>
      </c>
      <c r="E28" s="8" t="s">
        <v>145</v>
      </c>
      <c r="F28" s="8" t="s">
        <v>146</v>
      </c>
      <c r="G28" s="8" t="s">
        <v>147</v>
      </c>
      <c r="H28" s="8" t="s">
        <v>148</v>
      </c>
      <c r="I28" s="8" t="s">
        <v>149</v>
      </c>
      <c r="J28" s="8" t="s">
        <v>217</v>
      </c>
      <c r="K28" s="8" t="s">
        <v>218</v>
      </c>
    </row>
    <row r="29" spans="1:11" x14ac:dyDescent="0.25">
      <c r="A29" s="8" t="s">
        <v>64</v>
      </c>
      <c r="B29" s="14" t="s">
        <v>222</v>
      </c>
      <c r="C29" s="8" t="s">
        <v>150</v>
      </c>
      <c r="D29" s="8" t="s">
        <v>151</v>
      </c>
      <c r="E29" s="8" t="s">
        <v>152</v>
      </c>
      <c r="F29" s="8" t="s">
        <v>153</v>
      </c>
      <c r="G29" s="8" t="s">
        <v>109</v>
      </c>
      <c r="H29" s="8" t="s">
        <v>109</v>
      </c>
      <c r="I29" s="8" t="s">
        <v>109</v>
      </c>
      <c r="J29" s="8" t="s">
        <v>109</v>
      </c>
      <c r="K29" s="8" t="s">
        <v>109</v>
      </c>
    </row>
    <row r="30" spans="1:11" x14ac:dyDescent="0.25">
      <c r="A30" s="8" t="s">
        <v>65</v>
      </c>
      <c r="B30" s="14" t="s">
        <v>222</v>
      </c>
      <c r="C30" s="8" t="s">
        <v>154</v>
      </c>
      <c r="D30" s="8" t="s">
        <v>109</v>
      </c>
      <c r="E30" s="8" t="s">
        <v>109</v>
      </c>
      <c r="F30" s="8" t="s">
        <v>109</v>
      </c>
      <c r="G30" s="8" t="s">
        <v>109</v>
      </c>
      <c r="H30" s="8" t="s">
        <v>109</v>
      </c>
      <c r="I30" s="8" t="s">
        <v>109</v>
      </c>
      <c r="J30" s="8" t="s">
        <v>109</v>
      </c>
      <c r="K30" s="8" t="s">
        <v>109</v>
      </c>
    </row>
    <row r="31" spans="1:11" x14ac:dyDescent="0.25">
      <c r="A31" s="8" t="s">
        <v>66</v>
      </c>
      <c r="B31" s="14" t="s">
        <v>222</v>
      </c>
      <c r="C31" s="8" t="s">
        <v>155</v>
      </c>
      <c r="D31" s="8" t="s">
        <v>109</v>
      </c>
      <c r="E31" s="8" t="s">
        <v>109</v>
      </c>
      <c r="F31" s="8" t="s">
        <v>109</v>
      </c>
      <c r="G31" s="8" t="s">
        <v>109</v>
      </c>
      <c r="H31" s="8" t="s">
        <v>109</v>
      </c>
      <c r="I31" s="8" t="s">
        <v>109</v>
      </c>
      <c r="J31" s="8" t="s">
        <v>109</v>
      </c>
      <c r="K31" s="8" t="s">
        <v>109</v>
      </c>
    </row>
    <row r="32" spans="1:11" x14ac:dyDescent="0.25">
      <c r="A32" s="8" t="s">
        <v>67</v>
      </c>
      <c r="B32" s="14" t="s">
        <v>222</v>
      </c>
      <c r="C32" s="8" t="s">
        <v>156</v>
      </c>
      <c r="D32" s="8" t="s">
        <v>109</v>
      </c>
      <c r="E32" s="8" t="s">
        <v>109</v>
      </c>
      <c r="F32" s="8" t="s">
        <v>109</v>
      </c>
      <c r="G32" s="8" t="s">
        <v>109</v>
      </c>
      <c r="H32" s="8" t="s">
        <v>109</v>
      </c>
      <c r="I32" s="8" t="s">
        <v>109</v>
      </c>
      <c r="J32" s="8" t="s">
        <v>109</v>
      </c>
      <c r="K32" s="8" t="s">
        <v>109</v>
      </c>
    </row>
    <row r="33" spans="1:11" x14ac:dyDescent="0.25">
      <c r="A33" s="8" t="s">
        <v>68</v>
      </c>
      <c r="B33" s="14" t="s">
        <v>222</v>
      </c>
      <c r="C33" s="8" t="s">
        <v>157</v>
      </c>
      <c r="D33" s="8" t="s">
        <v>109</v>
      </c>
      <c r="E33" s="8" t="s">
        <v>109</v>
      </c>
      <c r="F33" s="8" t="s">
        <v>109</v>
      </c>
      <c r="G33" s="8" t="s">
        <v>109</v>
      </c>
      <c r="H33" s="8" t="s">
        <v>109</v>
      </c>
      <c r="I33" s="8" t="s">
        <v>109</v>
      </c>
      <c r="J33" s="8" t="s">
        <v>109</v>
      </c>
      <c r="K33" s="8" t="s">
        <v>109</v>
      </c>
    </row>
    <row r="34" spans="1:11" x14ac:dyDescent="0.25">
      <c r="A34" s="8" t="s">
        <v>69</v>
      </c>
      <c r="B34" s="14" t="s">
        <v>222</v>
      </c>
      <c r="C34" s="8" t="s">
        <v>158</v>
      </c>
      <c r="D34" s="8" t="s">
        <v>109</v>
      </c>
      <c r="E34" s="8" t="s">
        <v>109</v>
      </c>
      <c r="F34" s="8" t="s">
        <v>109</v>
      </c>
      <c r="G34" s="8" t="s">
        <v>109</v>
      </c>
      <c r="H34" s="8" t="s">
        <v>109</v>
      </c>
      <c r="I34" s="8" t="s">
        <v>109</v>
      </c>
      <c r="J34" s="8" t="s">
        <v>109</v>
      </c>
      <c r="K34" s="8" t="s">
        <v>109</v>
      </c>
    </row>
    <row r="35" spans="1:11" x14ac:dyDescent="0.25">
      <c r="A35" s="8" t="s">
        <v>70</v>
      </c>
      <c r="B35" s="14" t="s">
        <v>222</v>
      </c>
      <c r="C35" s="8" t="s">
        <v>159</v>
      </c>
      <c r="D35" s="8" t="s">
        <v>109</v>
      </c>
      <c r="E35" s="8" t="s">
        <v>109</v>
      </c>
      <c r="F35" s="8" t="s">
        <v>109</v>
      </c>
      <c r="G35" s="8" t="s">
        <v>109</v>
      </c>
      <c r="H35" s="8" t="s">
        <v>109</v>
      </c>
      <c r="I35" s="8" t="s">
        <v>109</v>
      </c>
      <c r="J35" s="8" t="s">
        <v>109</v>
      </c>
      <c r="K35" s="8" t="s">
        <v>109</v>
      </c>
    </row>
    <row r="36" spans="1:11" x14ac:dyDescent="0.25">
      <c r="A36" s="8" t="s">
        <v>71</v>
      </c>
      <c r="B36" s="14" t="s">
        <v>222</v>
      </c>
      <c r="C36" s="8" t="s">
        <v>160</v>
      </c>
      <c r="D36" s="8" t="s">
        <v>109</v>
      </c>
      <c r="E36" s="8" t="s">
        <v>109</v>
      </c>
      <c r="F36" s="8" t="s">
        <v>109</v>
      </c>
      <c r="G36" s="8" t="s">
        <v>109</v>
      </c>
      <c r="H36" s="8" t="s">
        <v>109</v>
      </c>
      <c r="I36" s="8" t="s">
        <v>109</v>
      </c>
      <c r="J36" s="8" t="s">
        <v>109</v>
      </c>
      <c r="K36" s="8" t="s">
        <v>109</v>
      </c>
    </row>
    <row r="37" spans="1:11" x14ac:dyDescent="0.25">
      <c r="A37" s="8" t="s">
        <v>72</v>
      </c>
      <c r="B37" s="14" t="s">
        <v>222</v>
      </c>
      <c r="C37" s="8" t="s">
        <v>161</v>
      </c>
      <c r="D37" s="8" t="s">
        <v>109</v>
      </c>
      <c r="E37" s="8" t="s">
        <v>109</v>
      </c>
      <c r="F37" s="8" t="s">
        <v>109</v>
      </c>
      <c r="G37" s="8" t="s">
        <v>109</v>
      </c>
      <c r="H37" s="8" t="s">
        <v>109</v>
      </c>
      <c r="I37" s="8" t="s">
        <v>109</v>
      </c>
      <c r="J37" s="8" t="s">
        <v>109</v>
      </c>
      <c r="K37" s="8" t="s">
        <v>109</v>
      </c>
    </row>
    <row r="38" spans="1:11" x14ac:dyDescent="0.25">
      <c r="A38" s="8" t="s">
        <v>73</v>
      </c>
      <c r="B38" s="14" t="s">
        <v>222</v>
      </c>
      <c r="C38" s="8" t="s">
        <v>162</v>
      </c>
      <c r="D38" s="8" t="s">
        <v>163</v>
      </c>
      <c r="E38" s="8"/>
      <c r="F38" s="8" t="s">
        <v>109</v>
      </c>
      <c r="G38" s="8" t="s">
        <v>109</v>
      </c>
      <c r="H38" s="8" t="s">
        <v>109</v>
      </c>
      <c r="I38" s="8" t="s">
        <v>109</v>
      </c>
      <c r="J38" s="8" t="s">
        <v>109</v>
      </c>
      <c r="K38" s="8" t="s">
        <v>109</v>
      </c>
    </row>
    <row r="39" spans="1:11" x14ac:dyDescent="0.25">
      <c r="A39" s="8" t="s">
        <v>74</v>
      </c>
      <c r="B39" s="14" t="s">
        <v>222</v>
      </c>
      <c r="C39" s="8" t="s">
        <v>164</v>
      </c>
      <c r="D39" s="8" t="s">
        <v>109</v>
      </c>
      <c r="E39" s="8" t="s">
        <v>109</v>
      </c>
      <c r="F39" s="8" t="s">
        <v>109</v>
      </c>
      <c r="G39" s="8" t="s">
        <v>109</v>
      </c>
      <c r="H39" s="8" t="s">
        <v>109</v>
      </c>
      <c r="I39" s="8" t="s">
        <v>109</v>
      </c>
      <c r="J39" s="8" t="s">
        <v>109</v>
      </c>
      <c r="K39" s="8" t="s">
        <v>109</v>
      </c>
    </row>
    <row r="40" spans="1:11" x14ac:dyDescent="0.25">
      <c r="A40" s="8" t="s">
        <v>75</v>
      </c>
      <c r="B40" s="14" t="s">
        <v>222</v>
      </c>
      <c r="C40" s="8" t="s">
        <v>165</v>
      </c>
      <c r="D40" s="8" t="s">
        <v>109</v>
      </c>
      <c r="E40" s="8" t="s">
        <v>109</v>
      </c>
      <c r="F40" s="8" t="s">
        <v>109</v>
      </c>
      <c r="G40" s="8" t="s">
        <v>109</v>
      </c>
      <c r="H40" s="8" t="s">
        <v>109</v>
      </c>
      <c r="I40" s="8" t="s">
        <v>109</v>
      </c>
      <c r="J40" s="8" t="s">
        <v>109</v>
      </c>
      <c r="K40" s="8" t="s">
        <v>109</v>
      </c>
    </row>
    <row r="41" spans="1:11" x14ac:dyDescent="0.25">
      <c r="A41" s="8" t="s">
        <v>76</v>
      </c>
      <c r="B41" s="14" t="s">
        <v>222</v>
      </c>
      <c r="C41" s="8" t="s">
        <v>166</v>
      </c>
      <c r="D41" s="8" t="s">
        <v>109</v>
      </c>
      <c r="E41" s="8" t="s">
        <v>109</v>
      </c>
      <c r="F41" s="8" t="s">
        <v>109</v>
      </c>
      <c r="G41" s="8" t="s">
        <v>109</v>
      </c>
      <c r="H41" s="8" t="s">
        <v>109</v>
      </c>
      <c r="I41" s="8" t="s">
        <v>109</v>
      </c>
      <c r="J41" s="8" t="s">
        <v>109</v>
      </c>
      <c r="K41" s="8" t="s">
        <v>109</v>
      </c>
    </row>
    <row r="42" spans="1:11" x14ac:dyDescent="0.25">
      <c r="A42" s="8" t="s">
        <v>77</v>
      </c>
      <c r="B42" s="14" t="s">
        <v>222</v>
      </c>
      <c r="C42" s="8" t="s">
        <v>167</v>
      </c>
      <c r="D42" s="8" t="s">
        <v>109</v>
      </c>
      <c r="E42" s="8" t="s">
        <v>109</v>
      </c>
      <c r="F42" s="8" t="s">
        <v>109</v>
      </c>
      <c r="G42" s="8" t="s">
        <v>109</v>
      </c>
      <c r="H42" s="8" t="s">
        <v>109</v>
      </c>
      <c r="I42" s="8" t="s">
        <v>109</v>
      </c>
      <c r="J42" s="8" t="s">
        <v>109</v>
      </c>
      <c r="K42" s="8" t="s">
        <v>109</v>
      </c>
    </row>
    <row r="43" spans="1:11" x14ac:dyDescent="0.25">
      <c r="A43" s="8" t="s">
        <v>78</v>
      </c>
      <c r="B43" s="14" t="s">
        <v>222</v>
      </c>
      <c r="C43" s="8" t="s">
        <v>168</v>
      </c>
      <c r="D43" s="8" t="s">
        <v>169</v>
      </c>
      <c r="E43" s="8" t="s">
        <v>170</v>
      </c>
      <c r="F43" s="8" t="s">
        <v>171</v>
      </c>
      <c r="G43" s="8" t="s">
        <v>109</v>
      </c>
      <c r="H43" s="8" t="s">
        <v>109</v>
      </c>
      <c r="I43" s="8" t="s">
        <v>109</v>
      </c>
      <c r="J43" s="8" t="s">
        <v>109</v>
      </c>
      <c r="K43" s="8" t="s">
        <v>109</v>
      </c>
    </row>
    <row r="44" spans="1:11" x14ac:dyDescent="0.25">
      <c r="A44" s="8" t="s">
        <v>79</v>
      </c>
      <c r="B44" s="14" t="s">
        <v>222</v>
      </c>
      <c r="C44" s="8" t="s">
        <v>172</v>
      </c>
      <c r="D44" s="8" t="s">
        <v>173</v>
      </c>
      <c r="E44" s="8" t="s">
        <v>109</v>
      </c>
      <c r="F44" s="8" t="s">
        <v>109</v>
      </c>
      <c r="G44" s="8" t="s">
        <v>109</v>
      </c>
      <c r="H44" s="8" t="s">
        <v>109</v>
      </c>
      <c r="I44" s="8" t="s">
        <v>109</v>
      </c>
      <c r="J44" s="8" t="s">
        <v>109</v>
      </c>
      <c r="K44" s="8" t="s">
        <v>109</v>
      </c>
    </row>
    <row r="45" spans="1:11" x14ac:dyDescent="0.25">
      <c r="A45" s="8" t="s">
        <v>80</v>
      </c>
      <c r="B45" s="14" t="s">
        <v>222</v>
      </c>
      <c r="C45" s="8" t="s">
        <v>174</v>
      </c>
      <c r="D45" s="8" t="s">
        <v>109</v>
      </c>
      <c r="E45" s="8" t="s">
        <v>109</v>
      </c>
      <c r="F45" s="8" t="s">
        <v>109</v>
      </c>
      <c r="G45" s="8" t="s">
        <v>109</v>
      </c>
      <c r="H45" s="8" t="s">
        <v>109</v>
      </c>
      <c r="I45" s="8" t="s">
        <v>109</v>
      </c>
      <c r="J45" s="8" t="s">
        <v>109</v>
      </c>
      <c r="K45" s="8" t="s">
        <v>109</v>
      </c>
    </row>
    <row r="46" spans="1:11" x14ac:dyDescent="0.25">
      <c r="A46" s="8" t="s">
        <v>81</v>
      </c>
      <c r="B46" s="14" t="s">
        <v>222</v>
      </c>
      <c r="C46" s="8" t="s">
        <v>175</v>
      </c>
      <c r="D46" s="8" t="s">
        <v>109</v>
      </c>
      <c r="E46" s="8" t="s">
        <v>109</v>
      </c>
      <c r="F46" s="8" t="s">
        <v>109</v>
      </c>
      <c r="G46" s="8" t="s">
        <v>109</v>
      </c>
      <c r="H46" s="8" t="s">
        <v>109</v>
      </c>
      <c r="I46" s="8" t="s">
        <v>109</v>
      </c>
      <c r="J46" s="8" t="s">
        <v>109</v>
      </c>
      <c r="K46" s="8" t="s">
        <v>109</v>
      </c>
    </row>
    <row r="47" spans="1:11" x14ac:dyDescent="0.25">
      <c r="A47" s="13" t="s">
        <v>82</v>
      </c>
      <c r="B47" s="18" t="s">
        <v>222</v>
      </c>
      <c r="C47" s="13" t="s">
        <v>220</v>
      </c>
      <c r="D47" s="8" t="s">
        <v>176</v>
      </c>
      <c r="E47" s="8" t="s">
        <v>177</v>
      </c>
      <c r="F47" s="8" t="s">
        <v>109</v>
      </c>
      <c r="G47" s="8" t="s">
        <v>109</v>
      </c>
      <c r="H47" s="8" t="s">
        <v>109</v>
      </c>
      <c r="I47" s="8" t="s">
        <v>109</v>
      </c>
      <c r="J47" s="8" t="s">
        <v>109</v>
      </c>
      <c r="K47" s="8" t="s">
        <v>109</v>
      </c>
    </row>
    <row r="48" spans="1:11" x14ac:dyDescent="0.25">
      <c r="A48" s="13" t="s">
        <v>83</v>
      </c>
      <c r="B48" s="18" t="s">
        <v>222</v>
      </c>
      <c r="C48" s="13" t="s">
        <v>178</v>
      </c>
      <c r="D48" s="8" t="s">
        <v>179</v>
      </c>
      <c r="E48" s="8" t="s">
        <v>109</v>
      </c>
      <c r="F48" s="8" t="s">
        <v>109</v>
      </c>
      <c r="G48" s="8" t="s">
        <v>109</v>
      </c>
      <c r="H48" s="8" t="s">
        <v>109</v>
      </c>
      <c r="I48" s="8" t="s">
        <v>109</v>
      </c>
      <c r="J48" s="8" t="s">
        <v>109</v>
      </c>
      <c r="K48" s="8" t="s">
        <v>109</v>
      </c>
    </row>
    <row r="49" spans="1:11" x14ac:dyDescent="0.25">
      <c r="A49" s="13" t="s">
        <v>84</v>
      </c>
      <c r="B49" s="18" t="s">
        <v>222</v>
      </c>
      <c r="C49" s="13" t="s">
        <v>180</v>
      </c>
      <c r="D49" s="8" t="s">
        <v>181</v>
      </c>
      <c r="E49" s="39" t="s">
        <v>182</v>
      </c>
      <c r="F49" s="13"/>
      <c r="G49" s="8" t="s">
        <v>109</v>
      </c>
      <c r="H49" s="8" t="s">
        <v>109</v>
      </c>
      <c r="I49" s="8" t="s">
        <v>109</v>
      </c>
      <c r="J49" s="8" t="s">
        <v>109</v>
      </c>
      <c r="K49" s="8" t="s">
        <v>109</v>
      </c>
    </row>
    <row r="50" spans="1:11" x14ac:dyDescent="0.25">
      <c r="A50" s="13" t="s">
        <v>85</v>
      </c>
      <c r="B50" s="18" t="s">
        <v>222</v>
      </c>
      <c r="C50" s="13" t="s">
        <v>183</v>
      </c>
      <c r="D50" s="8" t="s">
        <v>109</v>
      </c>
      <c r="E50" s="8" t="s">
        <v>109</v>
      </c>
      <c r="F50" s="8" t="s">
        <v>109</v>
      </c>
      <c r="G50" s="8" t="s">
        <v>109</v>
      </c>
      <c r="H50" s="8" t="s">
        <v>109</v>
      </c>
      <c r="I50" s="8" t="s">
        <v>109</v>
      </c>
      <c r="J50" s="8" t="s">
        <v>109</v>
      </c>
      <c r="K50" s="8" t="s">
        <v>109</v>
      </c>
    </row>
    <row r="51" spans="1:11" x14ac:dyDescent="0.25">
      <c r="A51" s="13" t="s">
        <v>86</v>
      </c>
      <c r="B51" s="18" t="s">
        <v>222</v>
      </c>
      <c r="C51" s="13" t="s">
        <v>184</v>
      </c>
      <c r="D51" s="8" t="s">
        <v>109</v>
      </c>
      <c r="E51" s="8" t="s">
        <v>109</v>
      </c>
      <c r="F51" s="8" t="s">
        <v>109</v>
      </c>
      <c r="G51" s="8" t="s">
        <v>109</v>
      </c>
      <c r="H51" s="8" t="s">
        <v>109</v>
      </c>
      <c r="I51" s="8" t="s">
        <v>109</v>
      </c>
      <c r="J51" s="8" t="s">
        <v>109</v>
      </c>
      <c r="K51" s="8" t="s">
        <v>109</v>
      </c>
    </row>
    <row r="52" spans="1:11" x14ac:dyDescent="0.25">
      <c r="A52" s="13" t="s">
        <v>87</v>
      </c>
      <c r="B52" s="18" t="s">
        <v>222</v>
      </c>
      <c r="C52" s="13" t="s">
        <v>185</v>
      </c>
      <c r="D52" s="8" t="s">
        <v>186</v>
      </c>
      <c r="E52" s="8" t="s">
        <v>109</v>
      </c>
      <c r="F52" s="8" t="s">
        <v>109</v>
      </c>
      <c r="G52" s="8" t="s">
        <v>109</v>
      </c>
      <c r="H52" s="8" t="s">
        <v>109</v>
      </c>
      <c r="I52" s="8" t="s">
        <v>109</v>
      </c>
      <c r="J52" s="8" t="s">
        <v>109</v>
      </c>
      <c r="K52" s="8" t="s">
        <v>109</v>
      </c>
    </row>
    <row r="53" spans="1:11" x14ac:dyDescent="0.25">
      <c r="A53" s="13" t="s">
        <v>88</v>
      </c>
      <c r="B53" s="18" t="s">
        <v>222</v>
      </c>
      <c r="C53" s="13" t="s">
        <v>187</v>
      </c>
      <c r="D53" s="8" t="s">
        <v>109</v>
      </c>
      <c r="E53" s="8" t="s">
        <v>109</v>
      </c>
      <c r="F53" s="8" t="s">
        <v>109</v>
      </c>
      <c r="G53" s="8" t="s">
        <v>109</v>
      </c>
      <c r="H53" s="8" t="s">
        <v>109</v>
      </c>
      <c r="I53" s="8" t="s">
        <v>109</v>
      </c>
      <c r="J53" s="8" t="s">
        <v>109</v>
      </c>
      <c r="K53" s="8" t="s">
        <v>109</v>
      </c>
    </row>
    <row r="54" spans="1:11" x14ac:dyDescent="0.25">
      <c r="A54" s="13" t="s">
        <v>89</v>
      </c>
      <c r="B54" s="18" t="s">
        <v>222</v>
      </c>
      <c r="C54" s="13" t="s">
        <v>264</v>
      </c>
      <c r="D54" s="8" t="s">
        <v>188</v>
      </c>
      <c r="E54" s="8" t="s">
        <v>189</v>
      </c>
      <c r="F54" s="8" t="s">
        <v>109</v>
      </c>
      <c r="G54" s="8" t="s">
        <v>109</v>
      </c>
      <c r="H54" s="8" t="s">
        <v>109</v>
      </c>
      <c r="I54" s="8" t="s">
        <v>109</v>
      </c>
      <c r="J54" s="8" t="s">
        <v>109</v>
      </c>
      <c r="K54" s="8" t="s">
        <v>109</v>
      </c>
    </row>
    <row r="55" spans="1:11" x14ac:dyDescent="0.25">
      <c r="A55" s="13" t="s">
        <v>90</v>
      </c>
      <c r="B55" s="18" t="s">
        <v>222</v>
      </c>
      <c r="C55" s="13" t="s">
        <v>190</v>
      </c>
      <c r="D55" s="8" t="s">
        <v>109</v>
      </c>
      <c r="E55" s="8" t="s">
        <v>109</v>
      </c>
      <c r="F55" s="8" t="s">
        <v>109</v>
      </c>
      <c r="G55" s="8" t="s">
        <v>109</v>
      </c>
      <c r="H55" s="8" t="s">
        <v>109</v>
      </c>
      <c r="I55" s="8" t="s">
        <v>109</v>
      </c>
      <c r="J55" s="8" t="s">
        <v>109</v>
      </c>
      <c r="K55" s="8" t="s">
        <v>109</v>
      </c>
    </row>
    <row r="56" spans="1:11" x14ac:dyDescent="0.25">
      <c r="A56" s="13" t="s">
        <v>91</v>
      </c>
      <c r="B56" s="18" t="s">
        <v>222</v>
      </c>
      <c r="C56" s="13" t="s">
        <v>191</v>
      </c>
      <c r="D56" s="8" t="s">
        <v>109</v>
      </c>
      <c r="E56" s="8" t="s">
        <v>109</v>
      </c>
      <c r="F56" s="8" t="s">
        <v>109</v>
      </c>
      <c r="G56" s="8" t="s">
        <v>109</v>
      </c>
      <c r="H56" s="8" t="s">
        <v>109</v>
      </c>
      <c r="I56" s="8" t="s">
        <v>109</v>
      </c>
      <c r="J56" s="8" t="s">
        <v>109</v>
      </c>
      <c r="K56" s="8" t="s">
        <v>109</v>
      </c>
    </row>
    <row r="57" spans="1:11" x14ac:dyDescent="0.25">
      <c r="A57" s="13" t="s">
        <v>92</v>
      </c>
      <c r="B57" s="18" t="s">
        <v>222</v>
      </c>
      <c r="C57" s="13" t="s">
        <v>192</v>
      </c>
      <c r="D57" s="8" t="s">
        <v>109</v>
      </c>
      <c r="E57" s="8" t="s">
        <v>109</v>
      </c>
      <c r="F57" s="8" t="s">
        <v>109</v>
      </c>
      <c r="G57" s="8" t="s">
        <v>109</v>
      </c>
      <c r="H57" s="8" t="s">
        <v>109</v>
      </c>
      <c r="I57" s="8" t="s">
        <v>109</v>
      </c>
      <c r="J57" s="8" t="s">
        <v>109</v>
      </c>
      <c r="K57" s="8" t="s">
        <v>109</v>
      </c>
    </row>
    <row r="58" spans="1:11" x14ac:dyDescent="0.25">
      <c r="A58" s="13" t="s">
        <v>93</v>
      </c>
      <c r="B58" s="18" t="s">
        <v>222</v>
      </c>
      <c r="C58" s="13" t="s">
        <v>193</v>
      </c>
      <c r="D58" s="8" t="s">
        <v>109</v>
      </c>
      <c r="E58" s="8" t="s">
        <v>109</v>
      </c>
      <c r="F58" s="8" t="s">
        <v>109</v>
      </c>
      <c r="G58" s="8" t="s">
        <v>109</v>
      </c>
      <c r="H58" s="8" t="s">
        <v>109</v>
      </c>
      <c r="I58" s="8" t="s">
        <v>109</v>
      </c>
      <c r="J58" s="8" t="s">
        <v>109</v>
      </c>
      <c r="K58" s="8" t="s">
        <v>109</v>
      </c>
    </row>
    <row r="59" spans="1:11" x14ac:dyDescent="0.25">
      <c r="A59" s="13" t="s">
        <v>221</v>
      </c>
      <c r="B59" s="18" t="s">
        <v>222</v>
      </c>
      <c r="C59" s="13" t="s">
        <v>194</v>
      </c>
      <c r="D59" s="8" t="s">
        <v>109</v>
      </c>
      <c r="E59" s="8" t="s">
        <v>109</v>
      </c>
      <c r="F59" s="8" t="s">
        <v>109</v>
      </c>
      <c r="G59" s="8" t="s">
        <v>109</v>
      </c>
      <c r="H59" s="8" t="s">
        <v>109</v>
      </c>
      <c r="I59" s="8" t="s">
        <v>109</v>
      </c>
      <c r="J59" s="8" t="s">
        <v>109</v>
      </c>
      <c r="K59" s="8" t="s">
        <v>109</v>
      </c>
    </row>
    <row r="60" spans="1:11" x14ac:dyDescent="0.25">
      <c r="A60" s="13" t="s">
        <v>94</v>
      </c>
      <c r="B60" s="18" t="s">
        <v>222</v>
      </c>
      <c r="C60" s="13" t="s">
        <v>195</v>
      </c>
      <c r="D60" s="8" t="s">
        <v>109</v>
      </c>
      <c r="E60" s="8" t="s">
        <v>109</v>
      </c>
      <c r="F60" s="8" t="s">
        <v>109</v>
      </c>
      <c r="G60" s="8" t="s">
        <v>109</v>
      </c>
      <c r="H60" s="8" t="s">
        <v>109</v>
      </c>
      <c r="I60" s="8" t="s">
        <v>109</v>
      </c>
      <c r="J60" s="8" t="s">
        <v>109</v>
      </c>
      <c r="K60" s="8" t="s">
        <v>109</v>
      </c>
    </row>
    <row r="61" spans="1:11" x14ac:dyDescent="0.25">
      <c r="A61" s="13" t="s">
        <v>95</v>
      </c>
      <c r="B61" s="18" t="s">
        <v>222</v>
      </c>
      <c r="C61" s="13" t="s">
        <v>196</v>
      </c>
      <c r="D61" s="8" t="s">
        <v>109</v>
      </c>
      <c r="E61" s="8" t="s">
        <v>109</v>
      </c>
      <c r="F61" s="8" t="s">
        <v>109</v>
      </c>
      <c r="G61" s="8" t="s">
        <v>109</v>
      </c>
      <c r="H61" s="8" t="s">
        <v>109</v>
      </c>
      <c r="I61" s="8" t="s">
        <v>109</v>
      </c>
      <c r="J61" s="8" t="s">
        <v>109</v>
      </c>
      <c r="K61" s="8" t="s">
        <v>109</v>
      </c>
    </row>
    <row r="62" spans="1:11" x14ac:dyDescent="0.25">
      <c r="A62" s="13" t="s">
        <v>96</v>
      </c>
      <c r="B62" s="18" t="s">
        <v>222</v>
      </c>
      <c r="C62" s="13" t="s">
        <v>197</v>
      </c>
      <c r="D62" s="8" t="s">
        <v>109</v>
      </c>
      <c r="E62" s="8" t="s">
        <v>109</v>
      </c>
      <c r="F62" s="8" t="s">
        <v>109</v>
      </c>
      <c r="G62" s="8" t="s">
        <v>109</v>
      </c>
      <c r="H62" s="8" t="s">
        <v>109</v>
      </c>
      <c r="I62" s="8" t="s">
        <v>109</v>
      </c>
      <c r="J62" s="8" t="s">
        <v>109</v>
      </c>
      <c r="K62" s="8" t="s">
        <v>109</v>
      </c>
    </row>
    <row r="63" spans="1:11" x14ac:dyDescent="0.25">
      <c r="A63" s="13" t="s">
        <v>97</v>
      </c>
      <c r="B63" s="18" t="s">
        <v>222</v>
      </c>
      <c r="C63" s="13" t="s">
        <v>198</v>
      </c>
      <c r="D63" s="8" t="s">
        <v>109</v>
      </c>
      <c r="E63" s="8" t="s">
        <v>109</v>
      </c>
      <c r="F63" s="8" t="s">
        <v>109</v>
      </c>
      <c r="G63" s="8" t="s">
        <v>109</v>
      </c>
      <c r="H63" s="8" t="s">
        <v>109</v>
      </c>
      <c r="I63" s="8" t="s">
        <v>109</v>
      </c>
      <c r="J63" s="8" t="s">
        <v>109</v>
      </c>
      <c r="K63" s="8" t="s">
        <v>109</v>
      </c>
    </row>
    <row r="64" spans="1:11" x14ac:dyDescent="0.25">
      <c r="A64" s="8" t="s">
        <v>98</v>
      </c>
      <c r="B64" s="14" t="s">
        <v>222</v>
      </c>
      <c r="C64" s="8" t="s">
        <v>199</v>
      </c>
      <c r="D64" s="8" t="s">
        <v>200</v>
      </c>
      <c r="E64" s="8" t="s">
        <v>109</v>
      </c>
      <c r="F64" s="8" t="s">
        <v>109</v>
      </c>
      <c r="G64" s="8" t="s">
        <v>109</v>
      </c>
      <c r="H64" s="8" t="s">
        <v>109</v>
      </c>
      <c r="I64" s="8" t="s">
        <v>109</v>
      </c>
      <c r="J64" s="8" t="s">
        <v>109</v>
      </c>
      <c r="K64" s="8" t="s">
        <v>109</v>
      </c>
    </row>
    <row r="65" spans="1:12" x14ac:dyDescent="0.25">
      <c r="A65" s="8" t="s">
        <v>99</v>
      </c>
      <c r="B65" s="14" t="s">
        <v>222</v>
      </c>
      <c r="C65" s="8" t="s">
        <v>201</v>
      </c>
      <c r="D65" s="8" t="s">
        <v>109</v>
      </c>
      <c r="E65" s="8" t="s">
        <v>109</v>
      </c>
      <c r="F65" s="8" t="s">
        <v>109</v>
      </c>
      <c r="G65" s="8" t="s">
        <v>109</v>
      </c>
      <c r="H65" s="8" t="s">
        <v>109</v>
      </c>
      <c r="I65" s="8" t="s">
        <v>109</v>
      </c>
      <c r="J65" s="8" t="s">
        <v>109</v>
      </c>
      <c r="K65" s="8" t="s">
        <v>109</v>
      </c>
    </row>
    <row r="66" spans="1:12" x14ac:dyDescent="0.25">
      <c r="A66" s="8" t="s">
        <v>100</v>
      </c>
      <c r="B66" s="14" t="s">
        <v>222</v>
      </c>
      <c r="C66" s="8" t="s">
        <v>202</v>
      </c>
      <c r="D66" s="8" t="s">
        <v>203</v>
      </c>
      <c r="E66" s="8" t="s">
        <v>109</v>
      </c>
      <c r="F66" s="8" t="s">
        <v>109</v>
      </c>
      <c r="G66" s="8" t="s">
        <v>109</v>
      </c>
      <c r="H66" s="8" t="s">
        <v>109</v>
      </c>
      <c r="I66" s="8" t="s">
        <v>109</v>
      </c>
      <c r="J66" s="8" t="s">
        <v>109</v>
      </c>
      <c r="K66" s="8" t="s">
        <v>109</v>
      </c>
    </row>
    <row r="67" spans="1:12" x14ac:dyDescent="0.25">
      <c r="A67" s="8" t="s">
        <v>101</v>
      </c>
      <c r="B67" s="14" t="s">
        <v>222</v>
      </c>
      <c r="C67" s="8" t="s">
        <v>204</v>
      </c>
      <c r="D67" s="8" t="s">
        <v>205</v>
      </c>
      <c r="E67" s="8" t="s">
        <v>206</v>
      </c>
      <c r="F67" s="8" t="s">
        <v>109</v>
      </c>
      <c r="G67" s="8" t="s">
        <v>109</v>
      </c>
      <c r="H67" s="8" t="s">
        <v>109</v>
      </c>
      <c r="I67" s="8" t="s">
        <v>109</v>
      </c>
      <c r="J67" s="8" t="s">
        <v>109</v>
      </c>
      <c r="K67" s="8" t="s">
        <v>109</v>
      </c>
    </row>
    <row r="68" spans="1:12" x14ac:dyDescent="0.25">
      <c r="A68" s="8" t="s">
        <v>102</v>
      </c>
      <c r="B68" s="14" t="s">
        <v>222</v>
      </c>
      <c r="C68" s="8" t="s">
        <v>207</v>
      </c>
      <c r="D68" s="8" t="s">
        <v>109</v>
      </c>
      <c r="E68" s="8" t="s">
        <v>109</v>
      </c>
      <c r="F68" s="8" t="s">
        <v>109</v>
      </c>
      <c r="G68" s="8" t="s">
        <v>109</v>
      </c>
      <c r="H68" s="8" t="s">
        <v>109</v>
      </c>
      <c r="I68" s="8" t="s">
        <v>109</v>
      </c>
      <c r="J68" s="8" t="s">
        <v>109</v>
      </c>
      <c r="K68" s="8" t="s">
        <v>109</v>
      </c>
    </row>
    <row r="69" spans="1:12" x14ac:dyDescent="0.25">
      <c r="A69" s="8" t="s">
        <v>103</v>
      </c>
      <c r="B69" s="14" t="s">
        <v>222</v>
      </c>
      <c r="C69" s="8" t="s">
        <v>208</v>
      </c>
      <c r="D69" s="8" t="s">
        <v>209</v>
      </c>
      <c r="E69" s="8" t="s">
        <v>109</v>
      </c>
      <c r="F69" s="8" t="s">
        <v>109</v>
      </c>
      <c r="G69" s="8" t="s">
        <v>109</v>
      </c>
      <c r="H69" s="8" t="s">
        <v>109</v>
      </c>
      <c r="I69" s="8" t="s">
        <v>109</v>
      </c>
      <c r="J69" s="8" t="s">
        <v>109</v>
      </c>
      <c r="K69" s="8" t="s">
        <v>109</v>
      </c>
    </row>
    <row r="70" spans="1:12" x14ac:dyDescent="0.25">
      <c r="A70" s="8" t="s">
        <v>104</v>
      </c>
      <c r="B70" s="14" t="s">
        <v>222</v>
      </c>
      <c r="C70" s="8" t="s">
        <v>210</v>
      </c>
      <c r="D70" s="8" t="s">
        <v>109</v>
      </c>
      <c r="E70" s="8" t="s">
        <v>109</v>
      </c>
      <c r="F70" s="8" t="s">
        <v>109</v>
      </c>
      <c r="G70" s="8" t="s">
        <v>109</v>
      </c>
      <c r="H70" s="8" t="s">
        <v>109</v>
      </c>
      <c r="I70" s="8" t="s">
        <v>109</v>
      </c>
      <c r="J70" s="8" t="s">
        <v>109</v>
      </c>
      <c r="K70" s="8" t="s">
        <v>109</v>
      </c>
    </row>
    <row r="71" spans="1:12" x14ac:dyDescent="0.25">
      <c r="A71" s="8" t="s">
        <v>105</v>
      </c>
      <c r="B71" s="14" t="s">
        <v>222</v>
      </c>
      <c r="C71" s="8" t="s">
        <v>211</v>
      </c>
      <c r="D71" s="8" t="s">
        <v>212</v>
      </c>
      <c r="E71" s="8" t="s">
        <v>109</v>
      </c>
      <c r="F71" s="8" t="s">
        <v>109</v>
      </c>
      <c r="G71" s="8" t="s">
        <v>109</v>
      </c>
      <c r="H71" s="8" t="s">
        <v>109</v>
      </c>
      <c r="I71" s="8" t="s">
        <v>109</v>
      </c>
      <c r="J71" s="8" t="s">
        <v>109</v>
      </c>
      <c r="K71" s="8" t="s">
        <v>109</v>
      </c>
    </row>
    <row r="72" spans="1:12" x14ac:dyDescent="0.25">
      <c r="A72" s="8" t="s">
        <v>106</v>
      </c>
      <c r="B72" s="14" t="s">
        <v>222</v>
      </c>
      <c r="C72" s="8" t="s">
        <v>213</v>
      </c>
      <c r="D72" s="8" t="s">
        <v>214</v>
      </c>
      <c r="E72" s="8" t="s">
        <v>109</v>
      </c>
      <c r="F72" s="8" t="s">
        <v>109</v>
      </c>
      <c r="G72" s="8" t="s">
        <v>109</v>
      </c>
      <c r="H72" s="8" t="s">
        <v>109</v>
      </c>
      <c r="I72" s="8" t="s">
        <v>109</v>
      </c>
      <c r="J72" s="8" t="s">
        <v>109</v>
      </c>
      <c r="K72" s="8" t="s">
        <v>109</v>
      </c>
    </row>
    <row r="73" spans="1:12" x14ac:dyDescent="0.25">
      <c r="A73" s="8" t="s">
        <v>107</v>
      </c>
      <c r="B73" s="14" t="s">
        <v>222</v>
      </c>
      <c r="C73" s="8" t="s">
        <v>215</v>
      </c>
      <c r="D73" s="8" t="s">
        <v>216</v>
      </c>
      <c r="E73" s="8" t="s">
        <v>109</v>
      </c>
      <c r="F73" s="8" t="s">
        <v>109</v>
      </c>
      <c r="G73" s="8" t="s">
        <v>109</v>
      </c>
      <c r="H73" s="8" t="s">
        <v>109</v>
      </c>
      <c r="I73" s="8" t="s">
        <v>109</v>
      </c>
      <c r="J73" s="8" t="s">
        <v>109</v>
      </c>
      <c r="K73" s="8" t="s">
        <v>109</v>
      </c>
    </row>
    <row r="74" spans="1:12" x14ac:dyDescent="0.25">
      <c r="C74" s="11"/>
      <c r="D74" s="11"/>
      <c r="E74" s="11"/>
      <c r="F74" s="8"/>
      <c r="G74" s="11"/>
      <c r="H74" s="11"/>
      <c r="I74" s="11"/>
      <c r="J74" s="11"/>
      <c r="K74" s="11"/>
    </row>
    <row r="75" spans="1:12" x14ac:dyDescent="0.25">
      <c r="C75" s="11"/>
      <c r="D75" s="11"/>
      <c r="E75" s="11"/>
      <c r="F75" s="8"/>
      <c r="G75" s="11"/>
      <c r="H75" s="11"/>
      <c r="I75" s="11"/>
      <c r="J75" s="11"/>
      <c r="K75" s="11"/>
    </row>
    <row r="76" spans="1:12" x14ac:dyDescent="0.25">
      <c r="C76" s="11"/>
      <c r="D76" s="11"/>
      <c r="E76" s="11"/>
      <c r="F76" s="8"/>
      <c r="G76" s="11"/>
      <c r="H76" s="11"/>
      <c r="I76" s="11"/>
      <c r="J76" s="11"/>
      <c r="K76" s="11"/>
    </row>
    <row r="77" spans="1:12" x14ac:dyDescent="0.25">
      <c r="C77" s="11"/>
      <c r="D77" s="11"/>
      <c r="E77" s="11"/>
      <c r="F77" s="8"/>
      <c r="G77" s="11"/>
      <c r="H77" s="11"/>
      <c r="I77" s="11"/>
      <c r="J77" s="11"/>
      <c r="K77" s="11"/>
    </row>
    <row r="78" spans="1:12" x14ac:dyDescent="0.25">
      <c r="C78" s="11"/>
      <c r="D78" s="11"/>
      <c r="E78" s="11"/>
      <c r="F78" s="8"/>
      <c r="G78" s="11"/>
      <c r="H78" s="11"/>
      <c r="I78" s="11"/>
      <c r="J78" s="11"/>
      <c r="K78" s="11"/>
    </row>
    <row r="79" spans="1:12" x14ac:dyDescent="0.25">
      <c r="C79" s="11"/>
      <c r="D79" s="11"/>
      <c r="E79" s="11"/>
      <c r="F79" s="8"/>
      <c r="G79" s="11"/>
      <c r="H79" s="11"/>
      <c r="I79" s="11"/>
      <c r="J79" s="11"/>
      <c r="K79" s="11"/>
    </row>
    <row r="80" spans="1:12" x14ac:dyDescent="0.25">
      <c r="C80" s="11">
        <v>71</v>
      </c>
      <c r="D80" s="11">
        <v>23</v>
      </c>
      <c r="E80" s="11">
        <v>10</v>
      </c>
      <c r="F80" s="11">
        <v>3</v>
      </c>
      <c r="G80" s="11">
        <v>1</v>
      </c>
      <c r="H80" s="11">
        <v>1</v>
      </c>
      <c r="I80" s="11">
        <v>1</v>
      </c>
      <c r="J80" s="11">
        <v>1</v>
      </c>
      <c r="K80" s="11">
        <v>1</v>
      </c>
      <c r="L80" s="12">
        <f>SUM(C80:K80)</f>
        <v>112</v>
      </c>
    </row>
    <row r="81" spans="3:11" x14ac:dyDescent="0.25">
      <c r="C81" s="11"/>
      <c r="D81" s="11"/>
      <c r="E81" s="11"/>
      <c r="F81" s="8"/>
      <c r="G81" s="11"/>
      <c r="H81" s="11"/>
      <c r="I81" s="11"/>
      <c r="J81" s="11"/>
      <c r="K81" s="11"/>
    </row>
    <row r="82" spans="3:11" x14ac:dyDescent="0.25">
      <c r="C82" s="11"/>
      <c r="D82" s="11"/>
      <c r="E82" s="11"/>
      <c r="F82" s="8"/>
      <c r="G82" s="11"/>
      <c r="H82" s="11"/>
      <c r="I82" s="11"/>
      <c r="J82" s="11"/>
      <c r="K82" s="11"/>
    </row>
    <row r="83" spans="3:11" x14ac:dyDescent="0.25">
      <c r="C83" s="11"/>
      <c r="D83" s="11"/>
      <c r="E83" s="11"/>
      <c r="F83" s="8"/>
      <c r="G83" s="11"/>
      <c r="H83" s="11"/>
      <c r="I83" s="11"/>
      <c r="J83" s="11"/>
      <c r="K83" s="11"/>
    </row>
    <row r="84" spans="3:11" x14ac:dyDescent="0.25">
      <c r="C84" s="11"/>
      <c r="D84" s="11"/>
      <c r="E84" s="11"/>
      <c r="F84" s="8"/>
      <c r="G84" s="11"/>
      <c r="H84" s="11"/>
      <c r="I84" s="11"/>
      <c r="J84" s="11"/>
      <c r="K84" s="11"/>
    </row>
    <row r="85" spans="3:11" x14ac:dyDescent="0.25">
      <c r="C85" s="11"/>
      <c r="D85" s="11"/>
      <c r="E85" s="11"/>
      <c r="F85" s="8"/>
      <c r="G85" s="11"/>
      <c r="H85" s="11"/>
      <c r="I85" s="11"/>
      <c r="J85" s="11"/>
      <c r="K85" s="11"/>
    </row>
    <row r="86" spans="3:11" x14ac:dyDescent="0.25">
      <c r="F86" s="8"/>
    </row>
  </sheetData>
  <sheetProtection password="89C2" sheet="1" objects="1" scenarios="1" selectLockedCells="1" selectUnlockedCells="1"/>
  <autoFilter ref="A1:K74"/>
  <printOptions horizontalCentered="1"/>
  <pageMargins left="0.25" right="0.25" top="0.75" bottom="0.75" header="0.3" footer="0.3"/>
  <pageSetup scale="97" orientation="portrait" r:id="rId1"/>
  <headerFooter alignWithMargins="0">
    <oddFooter>&amp;LRFA-App Pkg-DepSecNav (7/2013)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7"/>
  <sheetViews>
    <sheetView workbookViewId="0">
      <selection activeCell="H3" sqref="H3"/>
    </sheetView>
  </sheetViews>
  <sheetFormatPr defaultRowHeight="15" x14ac:dyDescent="0.25"/>
  <cols>
    <col min="1" max="1" width="20.7109375" style="29" customWidth="1"/>
    <col min="2" max="2" width="9.140625" style="205"/>
    <col min="4" max="4" width="20.140625" style="29" customWidth="1"/>
    <col min="8" max="8" width="11.5703125" customWidth="1"/>
  </cols>
  <sheetData>
    <row r="1" spans="1:6" ht="16.2" thickBot="1" x14ac:dyDescent="0.35">
      <c r="A1" s="208" t="s">
        <v>425</v>
      </c>
      <c r="B1" s="203" t="s">
        <v>428</v>
      </c>
      <c r="D1" s="220">
        <f>'Do First'!D15</f>
        <v>0</v>
      </c>
      <c r="F1" s="219" t="s">
        <v>454</v>
      </c>
    </row>
    <row r="2" spans="1:6" x14ac:dyDescent="0.25">
      <c r="A2" s="206" t="s">
        <v>426</v>
      </c>
      <c r="B2" s="210">
        <v>14</v>
      </c>
    </row>
    <row r="3" spans="1:6" ht="15.6" x14ac:dyDescent="0.3">
      <c r="A3" s="206" t="s">
        <v>427</v>
      </c>
      <c r="B3" s="210">
        <v>15</v>
      </c>
      <c r="D3" s="220" t="str">
        <f>IF(D1=0,"",VLOOKUP(D1,A2:B3,2,0))</f>
        <v/>
      </c>
      <c r="E3" s="221" t="s">
        <v>453</v>
      </c>
      <c r="F3" s="214" t="str">
        <f>IF('Reverse RFA dropdown list'!G4="","",'Reverse RFA dropdown list'!G4)</f>
        <v/>
      </c>
    </row>
    <row r="5" spans="1:6" x14ac:dyDescent="0.25">
      <c r="C5" s="218"/>
      <c r="D5" s="209" t="str">
        <f>IF(D3="","",D3)</f>
        <v/>
      </c>
      <c r="F5" s="209" t="str">
        <f>IF(F3="","",F3)</f>
        <v/>
      </c>
    </row>
    <row r="7" spans="1:6" x14ac:dyDescent="0.25">
      <c r="D7" s="206"/>
    </row>
  </sheetData>
  <sheetProtection password="89C2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12"/>
  <sheetViews>
    <sheetView workbookViewId="0">
      <selection activeCell="A13" sqref="A13"/>
    </sheetView>
  </sheetViews>
  <sheetFormatPr defaultRowHeight="14.4" x14ac:dyDescent="0.3"/>
  <cols>
    <col min="1" max="1" width="27.140625" style="9" bestFit="1" customWidth="1"/>
    <col min="2" max="2" width="9.140625" style="9"/>
    <col min="3" max="3" width="29.85546875" style="9" customWidth="1"/>
    <col min="4" max="16384" width="9.140625" style="9"/>
  </cols>
  <sheetData>
    <row r="1" spans="1:3" x14ac:dyDescent="0.3">
      <c r="A1" s="9">
        <f>'Do First'!D7</f>
        <v>0</v>
      </c>
    </row>
    <row r="3" spans="1:3" x14ac:dyDescent="0.3">
      <c r="A3" s="9" t="e">
        <f>IF(VLOOKUP(A$1,'Dropdown List'!$A:$K,2,0)=0,"",VLOOKUP(A$1,'Dropdown List'!$A:$K,2,0))</f>
        <v>#N/A</v>
      </c>
      <c r="C3" s="40"/>
    </row>
    <row r="4" spans="1:3" x14ac:dyDescent="0.3">
      <c r="A4" s="9" t="e">
        <f>IF(VLOOKUP(A$1,'Dropdown List'!$A:$K,3,0)=0,"",VLOOKUP(A$1,'Dropdown List'!$A:$K,3,0))</f>
        <v>#N/A</v>
      </c>
      <c r="C4" s="40"/>
    </row>
    <row r="5" spans="1:3" x14ac:dyDescent="0.3">
      <c r="A5" s="9" t="e">
        <f>IF(VLOOKUP(A$1,'Dropdown List'!$A:$K,4,0)=0,"",VLOOKUP(A$1,'Dropdown List'!$A:$K,4,0))</f>
        <v>#N/A</v>
      </c>
    </row>
    <row r="6" spans="1:3" x14ac:dyDescent="0.3">
      <c r="A6" s="9" t="e">
        <f>IF(VLOOKUP(A$1,'Dropdown List'!$A:$K,5,0)=0,"",VLOOKUP(A$1,'Dropdown List'!$A:$K,5,0))</f>
        <v>#N/A</v>
      </c>
    </row>
    <row r="7" spans="1:3" x14ac:dyDescent="0.3">
      <c r="A7" s="9" t="e">
        <f>IF(VLOOKUP(A$1,'Dropdown List'!$A:$K,6,0)=0,"",VLOOKUP(A$1,'Dropdown List'!$A:$K,6,0))</f>
        <v>#N/A</v>
      </c>
    </row>
    <row r="8" spans="1:3" x14ac:dyDescent="0.3">
      <c r="A8" s="9" t="e">
        <f>IF(VLOOKUP(A$1,'Dropdown List'!$A:$K,7,0)=0,"",VLOOKUP(A$1,'Dropdown List'!$A:$K,7,0))</f>
        <v>#N/A</v>
      </c>
    </row>
    <row r="9" spans="1:3" x14ac:dyDescent="0.3">
      <c r="A9" s="9" t="e">
        <f>IF(VLOOKUP(A$1,'Dropdown List'!$A:$K,8,0)=0,"",VLOOKUP(A$1,'Dropdown List'!$A:$K,8,0))</f>
        <v>#N/A</v>
      </c>
    </row>
    <row r="10" spans="1:3" x14ac:dyDescent="0.3">
      <c r="A10" s="9" t="e">
        <f>IF(VLOOKUP(A$1,'Dropdown List'!$A:$K,9,0)=0,"",VLOOKUP(A$1,'Dropdown List'!$A:$K,9,0))</f>
        <v>#N/A</v>
      </c>
    </row>
    <row r="11" spans="1:3" x14ac:dyDescent="0.3">
      <c r="A11" s="9" t="e">
        <f>IF(VLOOKUP(A$1,'Dropdown List'!$A:$K,10,0)=0,"",VLOOKUP(A$1,'Dropdown List'!$A:$K,10,0))</f>
        <v>#N/A</v>
      </c>
    </row>
    <row r="12" spans="1:3" x14ac:dyDescent="0.3">
      <c r="A12" s="9" t="e">
        <f>IF(VLOOKUP(A$1,'Dropdown List'!$A:$K,11,0)=0,"",VLOOKUP(A$1,'Dropdown List'!$A:$K,11,0))</f>
        <v>#N/A</v>
      </c>
    </row>
  </sheetData>
  <sheetProtection password="89C2" sheet="1" objects="1" scenarios="1" selectLockedCells="1" selectUnlockedCells="1"/>
  <printOptions horizontalCentered="1"/>
  <pageMargins left="0.25" right="0.25" top="0.75" bottom="0.75" header="0.3" footer="0.3"/>
  <pageSetup scale="97" orientation="portrait" r:id="rId1"/>
  <headerFooter alignWithMargins="0">
    <oddFooter>&amp;LRFA-App Pkg-DepSecNav (7/2013)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12"/>
  <sheetViews>
    <sheetView workbookViewId="0">
      <selection activeCell="A3" sqref="A3"/>
    </sheetView>
  </sheetViews>
  <sheetFormatPr defaultRowHeight="14.4" x14ac:dyDescent="0.3"/>
  <cols>
    <col min="1" max="1" width="44.42578125" style="9" bestFit="1" customWidth="1"/>
    <col min="2" max="2" width="9.140625" style="9"/>
    <col min="3" max="3" width="29.85546875" style="9" customWidth="1"/>
    <col min="4" max="16384" width="9.140625" style="9"/>
  </cols>
  <sheetData>
    <row r="1" spans="1:3" x14ac:dyDescent="0.3">
      <c r="A1" s="9">
        <f>'Do First'!D11</f>
        <v>0</v>
      </c>
    </row>
    <row r="3" spans="1:3" x14ac:dyDescent="0.3">
      <c r="A3" s="9" t="e">
        <f>IF(VLOOKUP(A$1,'RFA Info'!$A2:$K5,2,0)=0,"",VLOOKUP(A$1,'RFA Info'!$A2:$K5,2,0))</f>
        <v>#N/A</v>
      </c>
      <c r="C3" s="40"/>
    </row>
    <row r="4" spans="1:3" x14ac:dyDescent="0.3">
      <c r="A4" s="9" t="e">
        <f>IF(VLOOKUP(A$1,'RFA Info'!$A2:$K5,3,0)=0,"",VLOOKUP(A$1,'RFA Info'!$A2:$K5,3,0))</f>
        <v>#N/A</v>
      </c>
      <c r="C4" s="40"/>
    </row>
    <row r="5" spans="1:3" x14ac:dyDescent="0.3">
      <c r="A5" s="9" t="e">
        <f>IF(VLOOKUP(A$1,'RFA Info'!$A2:$K5,4,0)=0,"",VLOOKUP(A$1,'RFA Info'!$A2:$K5,4,0))</f>
        <v>#N/A</v>
      </c>
    </row>
    <row r="6" spans="1:3" x14ac:dyDescent="0.3">
      <c r="A6" s="9" t="e">
        <f>IF(VLOOKUP(A$1,'RFA Info'!$A2:$K5,5,0)=0,"",VLOOKUP(A$1,'RFA Info'!$A2:$K5,5,0))</f>
        <v>#N/A</v>
      </c>
    </row>
    <row r="7" spans="1:3" x14ac:dyDescent="0.3">
      <c r="A7" s="9" t="e">
        <f>IF(VLOOKUP(A$1,'RFA Info'!$A2:$K5,6,0)=0,"",VLOOKUP(A$1,'RFA Info'!$A2:$K5,6,0))</f>
        <v>#N/A</v>
      </c>
    </row>
    <row r="8" spans="1:3" x14ac:dyDescent="0.3">
      <c r="A8" s="9" t="e">
        <f>IF(VLOOKUP(A$1,'RFA Info'!$A2:$K5,7,0)=0,"",VLOOKUP(A$1,'RFA Info'!$A2:$K5,7,0))</f>
        <v>#N/A</v>
      </c>
    </row>
    <row r="9" spans="1:3" x14ac:dyDescent="0.3">
      <c r="A9" s="9" t="e">
        <f>IF(VLOOKUP(A$1,'RFA Info'!$A2:$K5,8,0)=0,"",VLOOKUP(A$1,'RFA Info'!$A2:$K5,8,0))</f>
        <v>#N/A</v>
      </c>
    </row>
    <row r="10" spans="1:3" x14ac:dyDescent="0.3">
      <c r="A10" s="9" t="e">
        <f>IF(VLOOKUP(A$1,'RFA Info'!$A2:$K5,9,0)=0,"",VLOOKUP(A$1,'RFA Info'!$A2:$K5,9,0))</f>
        <v>#N/A</v>
      </c>
    </row>
    <row r="11" spans="1:3" x14ac:dyDescent="0.3">
      <c r="A11" s="9" t="e">
        <f>IF(VLOOKUP(A$1,'RFA Info'!$A2:$K5,10,0)=0,"",VLOOKUP(A$1,'RFA Info'!$A2:$K5,10,0))</f>
        <v>#N/A</v>
      </c>
    </row>
    <row r="12" spans="1:3" x14ac:dyDescent="0.3">
      <c r="A12" s="9" t="e">
        <f>IF(VLOOKUP(A$1,'RFA Info'!$A2:$K5,11,0)=0,"",VLOOKUP(A$1,'RFA Info'!$A2:$K5,11,0))</f>
        <v>#N/A</v>
      </c>
    </row>
  </sheetData>
  <sheetProtection password="89C2" sheet="1" objects="1" scenarios="1" selectLockedCells="1" selectUnlockedCells="1"/>
  <printOptions horizontalCentered="1"/>
  <pageMargins left="0.25" right="0.25" top="0.75" bottom="0.75" header="0.3" footer="0.3"/>
  <pageSetup scale="97" orientation="portrait" r:id="rId1"/>
  <headerFooter alignWithMargins="0">
    <oddFooter>&amp;LRFA-App Pkg-DepSecNav (7/2013)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125"/>
  <sheetViews>
    <sheetView zoomScale="115" zoomScaleNormal="115" workbookViewId="0">
      <selection activeCell="E1" sqref="E1"/>
    </sheetView>
  </sheetViews>
  <sheetFormatPr defaultRowHeight="14.4" x14ac:dyDescent="0.3"/>
  <cols>
    <col min="1" max="1" width="46.85546875" style="12" bestFit="1" customWidth="1"/>
    <col min="2" max="2" width="36.28515625" style="12" bestFit="1" customWidth="1"/>
    <col min="3" max="4" width="9.140625" style="9"/>
    <col min="5" max="5" width="85.7109375" style="9" customWidth="1"/>
    <col min="6" max="16384" width="9.140625" style="9"/>
  </cols>
  <sheetData>
    <row r="1" spans="1:5" s="10" customFormat="1" ht="15" thickBot="1" x14ac:dyDescent="0.35">
      <c r="A1" s="16" t="s">
        <v>223</v>
      </c>
      <c r="B1" s="15" t="s">
        <v>219</v>
      </c>
      <c r="E1" s="46">
        <f>'Do First'!D9</f>
        <v>0</v>
      </c>
    </row>
    <row r="2" spans="1:5" x14ac:dyDescent="0.3">
      <c r="A2" s="8" t="s">
        <v>108</v>
      </c>
      <c r="B2" s="8" t="s">
        <v>37</v>
      </c>
    </row>
    <row r="3" spans="1:5" x14ac:dyDescent="0.3">
      <c r="A3" s="8" t="s">
        <v>110</v>
      </c>
      <c r="B3" s="8" t="s">
        <v>38</v>
      </c>
    </row>
    <row r="4" spans="1:5" x14ac:dyDescent="0.3">
      <c r="A4" s="8" t="s">
        <v>111</v>
      </c>
      <c r="B4" s="8" t="s">
        <v>39</v>
      </c>
      <c r="E4" s="44" t="str">
        <f>IF(E1=0,"",(VLOOKUP(E1,A:B,2,0)))</f>
        <v/>
      </c>
    </row>
    <row r="5" spans="1:5" x14ac:dyDescent="0.3">
      <c r="A5" s="8" t="s">
        <v>112</v>
      </c>
      <c r="B5" s="8" t="s">
        <v>40</v>
      </c>
    </row>
    <row r="6" spans="1:5" x14ac:dyDescent="0.3">
      <c r="A6" s="8" t="s">
        <v>113</v>
      </c>
      <c r="B6" s="8" t="s">
        <v>41</v>
      </c>
      <c r="E6" s="45" t="str">
        <f>IF('Do First'!D7&lt;&gt;'Reverse District Dropdown list '!E4,"ERROR:  College is not within District selected.  Please reselect College or N/A.","")</f>
        <v/>
      </c>
    </row>
    <row r="7" spans="1:5" x14ac:dyDescent="0.3">
      <c r="A7" s="8" t="s">
        <v>114</v>
      </c>
      <c r="B7" s="8" t="s">
        <v>42</v>
      </c>
    </row>
    <row r="8" spans="1:5" x14ac:dyDescent="0.3">
      <c r="A8" s="8" t="s">
        <v>115</v>
      </c>
      <c r="B8" s="8" t="s">
        <v>43</v>
      </c>
      <c r="E8" s="44" t="str">
        <f>IF(E1="N/A","",E6)</f>
        <v/>
      </c>
    </row>
    <row r="9" spans="1:5" x14ac:dyDescent="0.3">
      <c r="A9" s="8" t="s">
        <v>116</v>
      </c>
      <c r="B9" s="8" t="s">
        <v>43</v>
      </c>
      <c r="E9" s="44"/>
    </row>
    <row r="10" spans="1:5" x14ac:dyDescent="0.3">
      <c r="A10" s="8" t="s">
        <v>117</v>
      </c>
      <c r="B10" s="8" t="s">
        <v>44</v>
      </c>
    </row>
    <row r="11" spans="1:5" x14ac:dyDescent="0.3">
      <c r="A11" s="8" t="s">
        <v>118</v>
      </c>
      <c r="B11" s="8" t="s">
        <v>45</v>
      </c>
    </row>
    <row r="12" spans="1:5" x14ac:dyDescent="0.3">
      <c r="A12" s="8" t="s">
        <v>119</v>
      </c>
      <c r="B12" s="8" t="s">
        <v>46</v>
      </c>
    </row>
    <row r="13" spans="1:5" x14ac:dyDescent="0.3">
      <c r="A13" s="8" t="s">
        <v>120</v>
      </c>
      <c r="B13" s="8" t="s">
        <v>46</v>
      </c>
    </row>
    <row r="14" spans="1:5" x14ac:dyDescent="0.3">
      <c r="A14" s="8" t="s">
        <v>121</v>
      </c>
      <c r="B14" s="8" t="s">
        <v>46</v>
      </c>
    </row>
    <row r="15" spans="1:5" x14ac:dyDescent="0.3">
      <c r="A15" s="8" t="s">
        <v>222</v>
      </c>
      <c r="B15" s="8" t="s">
        <v>47</v>
      </c>
    </row>
    <row r="16" spans="1:5" x14ac:dyDescent="0.3">
      <c r="A16" s="8" t="s">
        <v>122</v>
      </c>
      <c r="B16" s="8" t="s">
        <v>48</v>
      </c>
    </row>
    <row r="17" spans="1:2" x14ac:dyDescent="0.3">
      <c r="A17" s="8" t="s">
        <v>123</v>
      </c>
      <c r="B17" s="8" t="s">
        <v>48</v>
      </c>
    </row>
    <row r="18" spans="1:2" x14ac:dyDescent="0.3">
      <c r="A18" s="8" t="s">
        <v>124</v>
      </c>
      <c r="B18" s="8" t="s">
        <v>48</v>
      </c>
    </row>
    <row r="19" spans="1:2" x14ac:dyDescent="0.3">
      <c r="A19" s="8" t="s">
        <v>125</v>
      </c>
      <c r="B19" s="8" t="s">
        <v>49</v>
      </c>
    </row>
    <row r="20" spans="1:2" x14ac:dyDescent="0.3">
      <c r="A20" s="8" t="s">
        <v>126</v>
      </c>
      <c r="B20" s="8" t="s">
        <v>50</v>
      </c>
    </row>
    <row r="21" spans="1:2" x14ac:dyDescent="0.3">
      <c r="A21" s="8" t="s">
        <v>127</v>
      </c>
      <c r="B21" s="8" t="s">
        <v>51</v>
      </c>
    </row>
    <row r="22" spans="1:2" x14ac:dyDescent="0.3">
      <c r="A22" s="8" t="s">
        <v>128</v>
      </c>
      <c r="B22" s="8" t="s">
        <v>52</v>
      </c>
    </row>
    <row r="23" spans="1:2" x14ac:dyDescent="0.3">
      <c r="A23" s="8" t="s">
        <v>129</v>
      </c>
      <c r="B23" s="8" t="s">
        <v>53</v>
      </c>
    </row>
    <row r="24" spans="1:2" x14ac:dyDescent="0.3">
      <c r="A24" s="8" t="s">
        <v>130</v>
      </c>
      <c r="B24" s="8" t="s">
        <v>53</v>
      </c>
    </row>
    <row r="25" spans="1:2" x14ac:dyDescent="0.3">
      <c r="A25" s="8" t="s">
        <v>131</v>
      </c>
      <c r="B25" s="8" t="s">
        <v>54</v>
      </c>
    </row>
    <row r="26" spans="1:2" x14ac:dyDescent="0.3">
      <c r="A26" s="8" t="s">
        <v>132</v>
      </c>
      <c r="B26" s="8" t="s">
        <v>55</v>
      </c>
    </row>
    <row r="27" spans="1:2" x14ac:dyDescent="0.3">
      <c r="A27" s="8" t="s">
        <v>133</v>
      </c>
      <c r="B27" s="8" t="s">
        <v>56</v>
      </c>
    </row>
    <row r="28" spans="1:2" x14ac:dyDescent="0.3">
      <c r="A28" s="8" t="s">
        <v>134</v>
      </c>
      <c r="B28" s="8" t="s">
        <v>56</v>
      </c>
    </row>
    <row r="29" spans="1:2" x14ac:dyDescent="0.3">
      <c r="A29" s="8" t="s">
        <v>135</v>
      </c>
      <c r="B29" s="8" t="s">
        <v>57</v>
      </c>
    </row>
    <row r="30" spans="1:2" x14ac:dyDescent="0.3">
      <c r="A30" s="8" t="s">
        <v>136</v>
      </c>
      <c r="B30" s="8" t="s">
        <v>58</v>
      </c>
    </row>
    <row r="31" spans="1:2" x14ac:dyDescent="0.3">
      <c r="A31" s="8" t="s">
        <v>137</v>
      </c>
      <c r="B31" s="8" t="s">
        <v>59</v>
      </c>
    </row>
    <row r="32" spans="1:2" x14ac:dyDescent="0.3">
      <c r="A32" s="8" t="s">
        <v>138</v>
      </c>
      <c r="B32" s="8" t="s">
        <v>59</v>
      </c>
    </row>
    <row r="33" spans="1:2" x14ac:dyDescent="0.3">
      <c r="A33" s="8" t="s">
        <v>139</v>
      </c>
      <c r="B33" s="8" t="s">
        <v>59</v>
      </c>
    </row>
    <row r="34" spans="1:2" x14ac:dyDescent="0.3">
      <c r="A34" s="8" t="s">
        <v>140</v>
      </c>
      <c r="B34" s="8" t="s">
        <v>60</v>
      </c>
    </row>
    <row r="35" spans="1:2" x14ac:dyDescent="0.3">
      <c r="A35" s="8" t="s">
        <v>141</v>
      </c>
      <c r="B35" s="8" t="s">
        <v>61</v>
      </c>
    </row>
    <row r="36" spans="1:2" x14ac:dyDescent="0.3">
      <c r="A36" s="8" t="s">
        <v>142</v>
      </c>
      <c r="B36" s="8" t="s">
        <v>62</v>
      </c>
    </row>
    <row r="37" spans="1:2" x14ac:dyDescent="0.3">
      <c r="A37" s="8" t="s">
        <v>143</v>
      </c>
      <c r="B37" s="8" t="s">
        <v>63</v>
      </c>
    </row>
    <row r="38" spans="1:2" x14ac:dyDescent="0.3">
      <c r="A38" s="8" t="s">
        <v>144</v>
      </c>
      <c r="B38" s="8" t="s">
        <v>63</v>
      </c>
    </row>
    <row r="39" spans="1:2" x14ac:dyDescent="0.3">
      <c r="A39" s="8" t="s">
        <v>145</v>
      </c>
      <c r="B39" s="8" t="s">
        <v>63</v>
      </c>
    </row>
    <row r="40" spans="1:2" x14ac:dyDescent="0.3">
      <c r="A40" s="8" t="s">
        <v>146</v>
      </c>
      <c r="B40" s="8" t="s">
        <v>63</v>
      </c>
    </row>
    <row r="41" spans="1:2" x14ac:dyDescent="0.3">
      <c r="A41" s="8" t="s">
        <v>147</v>
      </c>
      <c r="B41" s="8" t="s">
        <v>63</v>
      </c>
    </row>
    <row r="42" spans="1:2" x14ac:dyDescent="0.3">
      <c r="A42" s="8" t="s">
        <v>148</v>
      </c>
      <c r="B42" s="8" t="s">
        <v>63</v>
      </c>
    </row>
    <row r="43" spans="1:2" x14ac:dyDescent="0.3">
      <c r="A43" s="8" t="s">
        <v>149</v>
      </c>
      <c r="B43" s="8" t="s">
        <v>63</v>
      </c>
    </row>
    <row r="44" spans="1:2" x14ac:dyDescent="0.3">
      <c r="A44" s="8" t="s">
        <v>217</v>
      </c>
      <c r="B44" s="8" t="s">
        <v>63</v>
      </c>
    </row>
    <row r="45" spans="1:2" x14ac:dyDescent="0.3">
      <c r="A45" s="8" t="s">
        <v>218</v>
      </c>
      <c r="B45" s="8" t="s">
        <v>63</v>
      </c>
    </row>
    <row r="46" spans="1:2" x14ac:dyDescent="0.3">
      <c r="A46" s="8" t="s">
        <v>150</v>
      </c>
      <c r="B46" s="8" t="s">
        <v>64</v>
      </c>
    </row>
    <row r="47" spans="1:2" x14ac:dyDescent="0.3">
      <c r="A47" s="8" t="s">
        <v>151</v>
      </c>
      <c r="B47" s="8" t="s">
        <v>64</v>
      </c>
    </row>
    <row r="48" spans="1:2" x14ac:dyDescent="0.3">
      <c r="A48" s="8" t="s">
        <v>152</v>
      </c>
      <c r="B48" s="8" t="s">
        <v>64</v>
      </c>
    </row>
    <row r="49" spans="1:2" x14ac:dyDescent="0.3">
      <c r="A49" s="8" t="s">
        <v>153</v>
      </c>
      <c r="B49" s="8" t="s">
        <v>64</v>
      </c>
    </row>
    <row r="50" spans="1:2" x14ac:dyDescent="0.3">
      <c r="A50" s="8" t="s">
        <v>154</v>
      </c>
      <c r="B50" s="8" t="s">
        <v>65</v>
      </c>
    </row>
    <row r="51" spans="1:2" x14ac:dyDescent="0.3">
      <c r="A51" s="8" t="s">
        <v>155</v>
      </c>
      <c r="B51" s="8" t="s">
        <v>66</v>
      </c>
    </row>
    <row r="52" spans="1:2" x14ac:dyDescent="0.3">
      <c r="A52" s="8" t="s">
        <v>156</v>
      </c>
      <c r="B52" s="8" t="s">
        <v>67</v>
      </c>
    </row>
    <row r="53" spans="1:2" x14ac:dyDescent="0.3">
      <c r="A53" s="8" t="s">
        <v>157</v>
      </c>
      <c r="B53" s="8" t="s">
        <v>68</v>
      </c>
    </row>
    <row r="54" spans="1:2" x14ac:dyDescent="0.3">
      <c r="A54" s="8" t="s">
        <v>158</v>
      </c>
      <c r="B54" s="8" t="s">
        <v>69</v>
      </c>
    </row>
    <row r="55" spans="1:2" x14ac:dyDescent="0.3">
      <c r="A55" s="8" t="s">
        <v>159</v>
      </c>
      <c r="B55" s="8" t="s">
        <v>70</v>
      </c>
    </row>
    <row r="56" spans="1:2" x14ac:dyDescent="0.3">
      <c r="A56" s="8" t="s">
        <v>160</v>
      </c>
      <c r="B56" s="8" t="s">
        <v>71</v>
      </c>
    </row>
    <row r="57" spans="1:2" x14ac:dyDescent="0.3">
      <c r="A57" s="8" t="s">
        <v>161</v>
      </c>
      <c r="B57" s="8" t="s">
        <v>72</v>
      </c>
    </row>
    <row r="58" spans="1:2" x14ac:dyDescent="0.3">
      <c r="A58" s="8" t="s">
        <v>162</v>
      </c>
      <c r="B58" s="8" t="s">
        <v>73</v>
      </c>
    </row>
    <row r="59" spans="1:2" x14ac:dyDescent="0.3">
      <c r="A59" s="8" t="s">
        <v>163</v>
      </c>
      <c r="B59" s="8" t="s">
        <v>73</v>
      </c>
    </row>
    <row r="60" spans="1:2" x14ac:dyDescent="0.3">
      <c r="A60" s="8" t="s">
        <v>164</v>
      </c>
      <c r="B60" s="8" t="s">
        <v>74</v>
      </c>
    </row>
    <row r="61" spans="1:2" x14ac:dyDescent="0.3">
      <c r="A61" s="8" t="s">
        <v>165</v>
      </c>
      <c r="B61" s="8" t="s">
        <v>75</v>
      </c>
    </row>
    <row r="62" spans="1:2" x14ac:dyDescent="0.3">
      <c r="A62" s="8" t="s">
        <v>166</v>
      </c>
      <c r="B62" s="8" t="s">
        <v>76</v>
      </c>
    </row>
    <row r="63" spans="1:2" x14ac:dyDescent="0.3">
      <c r="A63" s="8" t="s">
        <v>167</v>
      </c>
      <c r="B63" s="8" t="s">
        <v>77</v>
      </c>
    </row>
    <row r="64" spans="1:2" x14ac:dyDescent="0.3">
      <c r="A64" s="8" t="s">
        <v>168</v>
      </c>
      <c r="B64" s="8" t="s">
        <v>78</v>
      </c>
    </row>
    <row r="65" spans="1:2" x14ac:dyDescent="0.3">
      <c r="A65" s="8" t="s">
        <v>169</v>
      </c>
      <c r="B65" s="8" t="s">
        <v>78</v>
      </c>
    </row>
    <row r="66" spans="1:2" x14ac:dyDescent="0.3">
      <c r="A66" s="8" t="s">
        <v>170</v>
      </c>
      <c r="B66" s="8" t="s">
        <v>78</v>
      </c>
    </row>
    <row r="67" spans="1:2" x14ac:dyDescent="0.3">
      <c r="A67" s="8" t="s">
        <v>171</v>
      </c>
      <c r="B67" s="8" t="s">
        <v>78</v>
      </c>
    </row>
    <row r="68" spans="1:2" x14ac:dyDescent="0.3">
      <c r="A68" s="8" t="s">
        <v>172</v>
      </c>
      <c r="B68" s="8" t="s">
        <v>79</v>
      </c>
    </row>
    <row r="69" spans="1:2" x14ac:dyDescent="0.3">
      <c r="A69" s="8" t="s">
        <v>173</v>
      </c>
      <c r="B69" s="8" t="s">
        <v>79</v>
      </c>
    </row>
    <row r="70" spans="1:2" x14ac:dyDescent="0.3">
      <c r="A70" s="8" t="s">
        <v>174</v>
      </c>
      <c r="B70" s="8" t="s">
        <v>80</v>
      </c>
    </row>
    <row r="71" spans="1:2" x14ac:dyDescent="0.3">
      <c r="A71" s="8" t="s">
        <v>175</v>
      </c>
      <c r="B71" s="8" t="s">
        <v>81</v>
      </c>
    </row>
    <row r="72" spans="1:2" x14ac:dyDescent="0.3">
      <c r="A72" s="13" t="s">
        <v>220</v>
      </c>
      <c r="B72" s="8" t="s">
        <v>82</v>
      </c>
    </row>
    <row r="73" spans="1:2" x14ac:dyDescent="0.3">
      <c r="A73" s="8" t="s">
        <v>176</v>
      </c>
      <c r="B73" s="8" t="s">
        <v>82</v>
      </c>
    </row>
    <row r="74" spans="1:2" x14ac:dyDescent="0.3">
      <c r="A74" s="8" t="s">
        <v>177</v>
      </c>
      <c r="B74" s="8" t="s">
        <v>82</v>
      </c>
    </row>
    <row r="75" spans="1:2" x14ac:dyDescent="0.3">
      <c r="A75" s="8" t="s">
        <v>178</v>
      </c>
      <c r="B75" s="8" t="s">
        <v>83</v>
      </c>
    </row>
    <row r="76" spans="1:2" x14ac:dyDescent="0.3">
      <c r="A76" s="8" t="s">
        <v>179</v>
      </c>
      <c r="B76" s="8" t="s">
        <v>83</v>
      </c>
    </row>
    <row r="77" spans="1:2" x14ac:dyDescent="0.3">
      <c r="A77" s="8" t="s">
        <v>180</v>
      </c>
      <c r="B77" s="8" t="s">
        <v>84</v>
      </c>
    </row>
    <row r="78" spans="1:2" x14ac:dyDescent="0.3">
      <c r="A78" s="8" t="s">
        <v>181</v>
      </c>
      <c r="B78" s="8" t="s">
        <v>84</v>
      </c>
    </row>
    <row r="79" spans="1:2" x14ac:dyDescent="0.3">
      <c r="A79" s="13" t="s">
        <v>182</v>
      </c>
      <c r="B79" s="8" t="s">
        <v>84</v>
      </c>
    </row>
    <row r="80" spans="1:2" x14ac:dyDescent="0.3">
      <c r="A80" s="8" t="s">
        <v>183</v>
      </c>
      <c r="B80" s="8" t="s">
        <v>85</v>
      </c>
    </row>
    <row r="81" spans="1:2" x14ac:dyDescent="0.3">
      <c r="A81" s="8" t="s">
        <v>184</v>
      </c>
      <c r="B81" s="8" t="s">
        <v>86</v>
      </c>
    </row>
    <row r="82" spans="1:2" x14ac:dyDescent="0.3">
      <c r="A82" s="8" t="s">
        <v>185</v>
      </c>
      <c r="B82" s="8" t="s">
        <v>87</v>
      </c>
    </row>
    <row r="83" spans="1:2" x14ac:dyDescent="0.3">
      <c r="A83" s="8" t="s">
        <v>186</v>
      </c>
      <c r="B83" s="8" t="s">
        <v>87</v>
      </c>
    </row>
    <row r="84" spans="1:2" x14ac:dyDescent="0.3">
      <c r="A84" s="8" t="s">
        <v>187</v>
      </c>
      <c r="B84" s="8" t="s">
        <v>88</v>
      </c>
    </row>
    <row r="85" spans="1:2" x14ac:dyDescent="0.3">
      <c r="A85" s="8" t="s">
        <v>264</v>
      </c>
      <c r="B85" s="8" t="s">
        <v>89</v>
      </c>
    </row>
    <row r="86" spans="1:2" x14ac:dyDescent="0.3">
      <c r="A86" s="8" t="s">
        <v>188</v>
      </c>
      <c r="B86" s="8" t="s">
        <v>89</v>
      </c>
    </row>
    <row r="87" spans="1:2" x14ac:dyDescent="0.3">
      <c r="A87" s="8" t="s">
        <v>189</v>
      </c>
      <c r="B87" s="8" t="s">
        <v>89</v>
      </c>
    </row>
    <row r="88" spans="1:2" x14ac:dyDescent="0.3">
      <c r="A88" s="8" t="s">
        <v>190</v>
      </c>
      <c r="B88" s="8" t="s">
        <v>90</v>
      </c>
    </row>
    <row r="89" spans="1:2" x14ac:dyDescent="0.3">
      <c r="A89" s="8" t="s">
        <v>191</v>
      </c>
      <c r="B89" s="8" t="s">
        <v>91</v>
      </c>
    </row>
    <row r="90" spans="1:2" x14ac:dyDescent="0.3">
      <c r="A90" s="8" t="s">
        <v>192</v>
      </c>
      <c r="B90" s="8" t="s">
        <v>92</v>
      </c>
    </row>
    <row r="91" spans="1:2" x14ac:dyDescent="0.3">
      <c r="A91" s="8" t="s">
        <v>193</v>
      </c>
      <c r="B91" s="8" t="s">
        <v>93</v>
      </c>
    </row>
    <row r="92" spans="1:2" x14ac:dyDescent="0.3">
      <c r="A92" s="8" t="s">
        <v>194</v>
      </c>
      <c r="B92" s="13" t="s">
        <v>221</v>
      </c>
    </row>
    <row r="93" spans="1:2" x14ac:dyDescent="0.3">
      <c r="A93" s="8" t="s">
        <v>195</v>
      </c>
      <c r="B93" s="8" t="s">
        <v>94</v>
      </c>
    </row>
    <row r="94" spans="1:2" x14ac:dyDescent="0.3">
      <c r="A94" s="8" t="s">
        <v>196</v>
      </c>
      <c r="B94" s="8" t="s">
        <v>95</v>
      </c>
    </row>
    <row r="95" spans="1:2" x14ac:dyDescent="0.3">
      <c r="A95" s="8" t="s">
        <v>197</v>
      </c>
      <c r="B95" s="8" t="s">
        <v>96</v>
      </c>
    </row>
    <row r="96" spans="1:2" x14ac:dyDescent="0.3">
      <c r="A96" s="8" t="s">
        <v>198</v>
      </c>
      <c r="B96" s="13" t="s">
        <v>97</v>
      </c>
    </row>
    <row r="97" spans="1:2" x14ac:dyDescent="0.3">
      <c r="A97" s="8" t="s">
        <v>199</v>
      </c>
      <c r="B97" s="8" t="s">
        <v>98</v>
      </c>
    </row>
    <row r="98" spans="1:2" x14ac:dyDescent="0.3">
      <c r="A98" s="8" t="s">
        <v>200</v>
      </c>
      <c r="B98" s="8" t="s">
        <v>98</v>
      </c>
    </row>
    <row r="99" spans="1:2" x14ac:dyDescent="0.3">
      <c r="A99" s="8" t="s">
        <v>201</v>
      </c>
      <c r="B99" s="8" t="s">
        <v>99</v>
      </c>
    </row>
    <row r="100" spans="1:2" x14ac:dyDescent="0.3">
      <c r="A100" s="8" t="s">
        <v>202</v>
      </c>
      <c r="B100" s="8" t="s">
        <v>100</v>
      </c>
    </row>
    <row r="101" spans="1:2" x14ac:dyDescent="0.3">
      <c r="A101" s="8" t="s">
        <v>203</v>
      </c>
      <c r="B101" s="8" t="s">
        <v>100</v>
      </c>
    </row>
    <row r="102" spans="1:2" x14ac:dyDescent="0.3">
      <c r="A102" s="8" t="s">
        <v>204</v>
      </c>
      <c r="B102" s="8" t="s">
        <v>101</v>
      </c>
    </row>
    <row r="103" spans="1:2" x14ac:dyDescent="0.3">
      <c r="A103" s="8" t="s">
        <v>205</v>
      </c>
      <c r="B103" s="8" t="s">
        <v>101</v>
      </c>
    </row>
    <row r="104" spans="1:2" x14ac:dyDescent="0.3">
      <c r="A104" s="8" t="s">
        <v>206</v>
      </c>
      <c r="B104" s="8" t="s">
        <v>101</v>
      </c>
    </row>
    <row r="105" spans="1:2" x14ac:dyDescent="0.3">
      <c r="A105" s="8" t="s">
        <v>207</v>
      </c>
      <c r="B105" s="8" t="s">
        <v>102</v>
      </c>
    </row>
    <row r="106" spans="1:2" x14ac:dyDescent="0.3">
      <c r="A106" s="8" t="s">
        <v>208</v>
      </c>
      <c r="B106" s="8" t="s">
        <v>103</v>
      </c>
    </row>
    <row r="107" spans="1:2" x14ac:dyDescent="0.3">
      <c r="A107" s="8" t="s">
        <v>209</v>
      </c>
      <c r="B107" s="8" t="s">
        <v>103</v>
      </c>
    </row>
    <row r="108" spans="1:2" x14ac:dyDescent="0.3">
      <c r="A108" s="8" t="s">
        <v>210</v>
      </c>
      <c r="B108" s="8" t="s">
        <v>104</v>
      </c>
    </row>
    <row r="109" spans="1:2" x14ac:dyDescent="0.3">
      <c r="A109" s="8" t="s">
        <v>211</v>
      </c>
      <c r="B109" s="8" t="s">
        <v>105</v>
      </c>
    </row>
    <row r="110" spans="1:2" x14ac:dyDescent="0.3">
      <c r="A110" s="8" t="s">
        <v>212</v>
      </c>
      <c r="B110" s="8" t="s">
        <v>105</v>
      </c>
    </row>
    <row r="111" spans="1:2" x14ac:dyDescent="0.3">
      <c r="A111" s="8" t="s">
        <v>213</v>
      </c>
      <c r="B111" s="8" t="s">
        <v>106</v>
      </c>
    </row>
    <row r="112" spans="1:2" x14ac:dyDescent="0.3">
      <c r="A112" s="8" t="s">
        <v>214</v>
      </c>
      <c r="B112" s="8" t="s">
        <v>106</v>
      </c>
    </row>
    <row r="113" spans="1:2" x14ac:dyDescent="0.3">
      <c r="A113" s="8" t="s">
        <v>215</v>
      </c>
      <c r="B113" s="8" t="s">
        <v>107</v>
      </c>
    </row>
    <row r="114" spans="1:2" x14ac:dyDescent="0.3">
      <c r="A114" s="8" t="s">
        <v>216</v>
      </c>
      <c r="B114" s="8" t="s">
        <v>107</v>
      </c>
    </row>
    <row r="115" spans="1:2" x14ac:dyDescent="0.3">
      <c r="A115" s="11" t="s">
        <v>222</v>
      </c>
    </row>
    <row r="116" spans="1:2" x14ac:dyDescent="0.3">
      <c r="A116" s="11"/>
    </row>
    <row r="117" spans="1:2" x14ac:dyDescent="0.3">
      <c r="A117" s="11"/>
    </row>
    <row r="118" spans="1:2" x14ac:dyDescent="0.3">
      <c r="A118" s="11"/>
    </row>
    <row r="119" spans="1:2" x14ac:dyDescent="0.3">
      <c r="A119" s="11"/>
    </row>
    <row r="120" spans="1:2" x14ac:dyDescent="0.3">
      <c r="A120" s="11"/>
    </row>
    <row r="121" spans="1:2" x14ac:dyDescent="0.3">
      <c r="A121" s="11"/>
    </row>
    <row r="122" spans="1:2" x14ac:dyDescent="0.3">
      <c r="A122" s="11"/>
    </row>
    <row r="123" spans="1:2" x14ac:dyDescent="0.3">
      <c r="A123" s="11"/>
    </row>
    <row r="124" spans="1:2" x14ac:dyDescent="0.3">
      <c r="A124" s="11"/>
    </row>
    <row r="125" spans="1:2" x14ac:dyDescent="0.3">
      <c r="A125" s="11"/>
    </row>
  </sheetData>
  <sheetProtection password="89C2" sheet="1" objects="1" scenarios="1" selectLockedCells="1" selectUnlockedCells="1"/>
  <autoFilter ref="A1:B153"/>
  <printOptions horizontalCentered="1"/>
  <pageMargins left="0.25" right="0.25" top="0.75" bottom="0.75" header="0.3" footer="0.3"/>
  <pageSetup scale="97" orientation="portrait" r:id="rId1"/>
  <headerFooter alignWithMargins="0">
    <oddFooter>&amp;LRFA-App Pkg-DepSecNav (7/2013)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G27"/>
  <sheetViews>
    <sheetView topLeftCell="C1" workbookViewId="0">
      <selection activeCell="D24" sqref="D24"/>
    </sheetView>
  </sheetViews>
  <sheetFormatPr defaultRowHeight="15" x14ac:dyDescent="0.25"/>
  <cols>
    <col min="1" max="1" width="83.5703125" style="29" bestFit="1" customWidth="1"/>
    <col min="2" max="2" width="14.140625" style="205" bestFit="1" customWidth="1"/>
    <col min="3" max="3" width="46.5703125" style="205" customWidth="1"/>
    <col min="4" max="4" width="52" style="204" customWidth="1"/>
    <col min="6" max="6" width="9.140625" style="29"/>
    <col min="7" max="7" width="57.85546875" style="29" customWidth="1"/>
    <col min="8" max="16384" width="9.140625" style="29"/>
  </cols>
  <sheetData>
    <row r="1" spans="1:7" ht="15.6" thickBot="1" x14ac:dyDescent="0.3">
      <c r="B1" s="203" t="s">
        <v>422</v>
      </c>
      <c r="C1" s="203" t="s">
        <v>423</v>
      </c>
      <c r="D1" s="211" t="s">
        <v>442</v>
      </c>
      <c r="G1" s="207" t="str">
        <f>'Do First'!R13</f>
        <v/>
      </c>
    </row>
    <row r="2" spans="1:7" x14ac:dyDescent="0.25">
      <c r="A2" s="29" t="str">
        <f>CONCATENATE(C2,D2)</f>
        <v>Regional ConsortiaN/A</v>
      </c>
      <c r="B2" s="204" t="s">
        <v>429</v>
      </c>
      <c r="C2" s="29" t="s">
        <v>411</v>
      </c>
      <c r="D2" s="212" t="s">
        <v>222</v>
      </c>
    </row>
    <row r="3" spans="1:7" x14ac:dyDescent="0.25">
      <c r="A3" s="29" t="str">
        <f t="shared" ref="A3:A23" si="0">CONCATENATE(C3,D3)</f>
        <v>Sector NavigatorAdvanced Manufacturing</v>
      </c>
      <c r="B3" s="204" t="s">
        <v>430</v>
      </c>
      <c r="C3" s="29" t="s">
        <v>412</v>
      </c>
      <c r="D3" s="29" t="s">
        <v>462</v>
      </c>
      <c r="E3" s="29"/>
    </row>
    <row r="4" spans="1:7" x14ac:dyDescent="0.25">
      <c r="A4" s="29" t="str">
        <f t="shared" si="0"/>
        <v>Sector NavigatorAdvanced Transportation &amp; Renewables</v>
      </c>
      <c r="B4" s="204" t="s">
        <v>430</v>
      </c>
      <c r="C4" s="29" t="s">
        <v>412</v>
      </c>
      <c r="D4" s="29" t="s">
        <v>463</v>
      </c>
      <c r="E4" s="29"/>
      <c r="G4" s="207" t="str">
        <f>IF(G1="","",(VLOOKUP(G1,A:D,2,0)))</f>
        <v/>
      </c>
    </row>
    <row r="5" spans="1:7" x14ac:dyDescent="0.25">
      <c r="A5" s="29" t="str">
        <f t="shared" si="0"/>
        <v>Sector NavigatorLife Sciences/Biotech</v>
      </c>
      <c r="B5" s="204" t="s">
        <v>430</v>
      </c>
      <c r="C5" s="29" t="s">
        <v>412</v>
      </c>
      <c r="D5" s="29" t="s">
        <v>365</v>
      </c>
      <c r="E5" s="29"/>
    </row>
    <row r="6" spans="1:7" x14ac:dyDescent="0.25">
      <c r="A6" s="29" t="str">
        <f t="shared" si="0"/>
        <v>Sector NavigatorAgriculture, Water &amp; Environment Tech</v>
      </c>
      <c r="B6" s="204" t="s">
        <v>430</v>
      </c>
      <c r="C6" s="29" t="s">
        <v>412</v>
      </c>
      <c r="D6" s="29" t="s">
        <v>366</v>
      </c>
      <c r="E6" s="29"/>
      <c r="G6" s="207"/>
    </row>
    <row r="7" spans="1:7" x14ac:dyDescent="0.25">
      <c r="A7" s="29" t="str">
        <f t="shared" si="0"/>
        <v>Sector NavigatorHealth</v>
      </c>
      <c r="B7" s="204" t="s">
        <v>430</v>
      </c>
      <c r="C7" s="29" t="s">
        <v>412</v>
      </c>
      <c r="D7" s="29" t="s">
        <v>367</v>
      </c>
      <c r="E7" s="29"/>
    </row>
    <row r="8" spans="1:7" x14ac:dyDescent="0.25">
      <c r="A8" s="29" t="str">
        <f t="shared" si="0"/>
        <v>Sector NavigatorGlobal Trade &amp; Logistics</v>
      </c>
      <c r="B8" s="204" t="s">
        <v>430</v>
      </c>
      <c r="C8" s="29" t="s">
        <v>412</v>
      </c>
      <c r="D8" s="29" t="s">
        <v>368</v>
      </c>
      <c r="E8" s="29"/>
    </row>
    <row r="9" spans="1:7" x14ac:dyDescent="0.25">
      <c r="A9" s="29" t="str">
        <f t="shared" si="0"/>
        <v>Sector NavigatorInfo &amp; Comm Tech (ICT)/Digital Media</v>
      </c>
      <c r="B9" s="204" t="s">
        <v>430</v>
      </c>
      <c r="C9" s="29" t="s">
        <v>412</v>
      </c>
      <c r="D9" s="29" t="s">
        <v>369</v>
      </c>
      <c r="E9" s="29"/>
    </row>
    <row r="10" spans="1:7" x14ac:dyDescent="0.25">
      <c r="A10" s="29" t="str">
        <f t="shared" si="0"/>
        <v>Sector NavigatorSmall Business</v>
      </c>
      <c r="B10" s="204" t="s">
        <v>430</v>
      </c>
      <c r="C10" s="29" t="s">
        <v>412</v>
      </c>
      <c r="D10" s="29" t="s">
        <v>370</v>
      </c>
      <c r="E10" s="29"/>
    </row>
    <row r="11" spans="1:7" x14ac:dyDescent="0.25">
      <c r="A11" s="29" t="str">
        <f t="shared" si="0"/>
        <v>Sector NavigatorEnergy (Efficiency) &amp; Utilities</v>
      </c>
      <c r="B11" s="204" t="s">
        <v>430</v>
      </c>
      <c r="C11" s="29" t="s">
        <v>412</v>
      </c>
      <c r="D11" s="29" t="s">
        <v>371</v>
      </c>
      <c r="E11" s="29"/>
    </row>
    <row r="12" spans="1:7" x14ac:dyDescent="0.25">
      <c r="A12" s="29" t="str">
        <f t="shared" si="0"/>
        <v>Sector NavigatorRetail Hospitality/Tourism/Learn &amp; Earn</v>
      </c>
      <c r="B12" s="204" t="s">
        <v>430</v>
      </c>
      <c r="C12" s="29" t="s">
        <v>412</v>
      </c>
      <c r="D12" s="29" t="s">
        <v>464</v>
      </c>
      <c r="E12" s="29"/>
    </row>
    <row r="13" spans="1:7" x14ac:dyDescent="0.25">
      <c r="A13" s="29" t="str">
        <f t="shared" si="0"/>
        <v>Deputy Sector NavigatorAdvanced Manufacturing</v>
      </c>
      <c r="B13" s="204" t="s">
        <v>431</v>
      </c>
      <c r="C13" s="29" t="s">
        <v>372</v>
      </c>
      <c r="D13" s="29" t="s">
        <v>462</v>
      </c>
      <c r="E13" s="29"/>
    </row>
    <row r="14" spans="1:7" x14ac:dyDescent="0.25">
      <c r="A14" s="29" t="str">
        <f t="shared" si="0"/>
        <v>Deputy Sector NavigatorAdvanced Transportation &amp; Renewables</v>
      </c>
      <c r="B14" s="204" t="s">
        <v>432</v>
      </c>
      <c r="C14" s="29" t="s">
        <v>372</v>
      </c>
      <c r="D14" s="29" t="s">
        <v>463</v>
      </c>
      <c r="E14" s="29"/>
    </row>
    <row r="15" spans="1:7" x14ac:dyDescent="0.25">
      <c r="A15" s="29" t="str">
        <f t="shared" si="0"/>
        <v>Deputy Sector NavigatorLife Sciences/Biotech</v>
      </c>
      <c r="B15" s="204" t="s">
        <v>433</v>
      </c>
      <c r="C15" s="29" t="s">
        <v>372</v>
      </c>
      <c r="D15" s="29" t="s">
        <v>365</v>
      </c>
      <c r="E15" s="29"/>
    </row>
    <row r="16" spans="1:7" x14ac:dyDescent="0.25">
      <c r="A16" s="29" t="str">
        <f t="shared" si="0"/>
        <v>Deputy Sector NavigatorAgriculture, Water &amp; Environment Tech</v>
      </c>
      <c r="B16" s="204" t="s">
        <v>434</v>
      </c>
      <c r="C16" s="29" t="s">
        <v>372</v>
      </c>
      <c r="D16" s="29" t="s">
        <v>366</v>
      </c>
      <c r="E16" s="29"/>
    </row>
    <row r="17" spans="1:5" x14ac:dyDescent="0.25">
      <c r="A17" s="29" t="str">
        <f t="shared" si="0"/>
        <v>Deputy Sector NavigatorHealth</v>
      </c>
      <c r="B17" s="204" t="s">
        <v>435</v>
      </c>
      <c r="C17" s="29" t="s">
        <v>372</v>
      </c>
      <c r="D17" s="29" t="s">
        <v>367</v>
      </c>
      <c r="E17" s="29"/>
    </row>
    <row r="18" spans="1:5" x14ac:dyDescent="0.25">
      <c r="A18" s="29" t="str">
        <f t="shared" si="0"/>
        <v>Deputy Sector NavigatorGlobal Trade &amp; Logistics</v>
      </c>
      <c r="B18" s="204" t="s">
        <v>436</v>
      </c>
      <c r="C18" s="29" t="s">
        <v>372</v>
      </c>
      <c r="D18" s="29" t="s">
        <v>368</v>
      </c>
      <c r="E18" s="29"/>
    </row>
    <row r="19" spans="1:5" x14ac:dyDescent="0.25">
      <c r="A19" s="29" t="str">
        <f t="shared" si="0"/>
        <v>Deputy Sector NavigatorInfo &amp; Comm Tech (ICT)/Digital Media</v>
      </c>
      <c r="B19" s="204" t="s">
        <v>437</v>
      </c>
      <c r="C19" s="29" t="s">
        <v>372</v>
      </c>
      <c r="D19" s="29" t="s">
        <v>369</v>
      </c>
      <c r="E19" s="29"/>
    </row>
    <row r="20" spans="1:5" x14ac:dyDescent="0.25">
      <c r="A20" s="29" t="str">
        <f t="shared" si="0"/>
        <v>Deputy Sector NavigatorSmall Business</v>
      </c>
      <c r="B20" s="204" t="s">
        <v>438</v>
      </c>
      <c r="C20" s="29" t="s">
        <v>372</v>
      </c>
      <c r="D20" s="29" t="s">
        <v>370</v>
      </c>
      <c r="E20" s="29"/>
    </row>
    <row r="21" spans="1:5" x14ac:dyDescent="0.25">
      <c r="A21" s="29" t="str">
        <f t="shared" si="0"/>
        <v>Deputy Sector NavigatorEnergy (Efficiency) &amp; Utilities</v>
      </c>
      <c r="B21" s="204" t="s">
        <v>439</v>
      </c>
      <c r="C21" s="29" t="s">
        <v>372</v>
      </c>
      <c r="D21" s="29" t="s">
        <v>371</v>
      </c>
      <c r="E21" s="29"/>
    </row>
    <row r="22" spans="1:5" x14ac:dyDescent="0.25">
      <c r="A22" s="29" t="str">
        <f t="shared" si="0"/>
        <v>Deputy Sector NavigatorRetail Hospitality/Tourism/Learn &amp; Earn</v>
      </c>
      <c r="B22" s="204" t="s">
        <v>440</v>
      </c>
      <c r="C22" s="29" t="s">
        <v>372</v>
      </c>
      <c r="D22" s="29" t="s">
        <v>464</v>
      </c>
      <c r="E22" s="29"/>
    </row>
    <row r="23" spans="1:5" x14ac:dyDescent="0.25">
      <c r="A23" s="29" t="str">
        <f t="shared" si="0"/>
        <v>Technical Assistance Provider CoEN/A</v>
      </c>
      <c r="B23" s="204" t="s">
        <v>441</v>
      </c>
      <c r="C23" s="29" t="s">
        <v>413</v>
      </c>
      <c r="D23" s="212" t="s">
        <v>222</v>
      </c>
      <c r="E23" s="29"/>
    </row>
    <row r="24" spans="1:5" x14ac:dyDescent="0.25">
      <c r="E24" s="29"/>
    </row>
    <row r="25" spans="1:5" x14ac:dyDescent="0.25">
      <c r="E25" s="29"/>
    </row>
    <row r="26" spans="1:5" x14ac:dyDescent="0.25">
      <c r="E26" s="29"/>
    </row>
    <row r="27" spans="1:5" x14ac:dyDescent="0.25">
      <c r="E27" s="29"/>
    </row>
  </sheetData>
  <sheetProtection password="89C2" sheet="1" objects="1" scenarios="1"/>
  <autoFilter ref="D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9"/>
  <sheetViews>
    <sheetView workbookViewId="0">
      <selection activeCell="A6" sqref="A6"/>
    </sheetView>
  </sheetViews>
  <sheetFormatPr defaultRowHeight="15" x14ac:dyDescent="0.25"/>
  <cols>
    <col min="1" max="1" width="46.5703125" style="205" customWidth="1"/>
    <col min="2" max="2" width="52" style="204" customWidth="1"/>
    <col min="3" max="3" width="51.42578125" bestFit="1" customWidth="1"/>
    <col min="4" max="4" width="28.7109375" style="29" bestFit="1" customWidth="1"/>
    <col min="5" max="5" width="51.28515625" style="29" bestFit="1" customWidth="1"/>
    <col min="6" max="6" width="9.140625" style="29"/>
    <col min="7" max="7" width="33" style="29" bestFit="1" customWidth="1"/>
    <col min="8" max="8" width="50.7109375" style="29" bestFit="1" customWidth="1"/>
    <col min="9" max="9" width="20.42578125" style="29" bestFit="1" customWidth="1"/>
    <col min="10" max="10" width="38.42578125" style="29" bestFit="1" customWidth="1"/>
    <col min="11" max="11" width="51.85546875" style="29" bestFit="1" customWidth="1"/>
    <col min="12" max="16384" width="9.140625" style="29"/>
  </cols>
  <sheetData>
    <row r="1" spans="1:11" ht="15.6" thickBot="1" x14ac:dyDescent="0.3">
      <c r="A1" s="203" t="s">
        <v>423</v>
      </c>
      <c r="B1" s="211" t="s">
        <v>443</v>
      </c>
      <c r="C1" s="211" t="s">
        <v>444</v>
      </c>
      <c r="D1" s="211" t="s">
        <v>445</v>
      </c>
      <c r="E1" s="211" t="s">
        <v>446</v>
      </c>
      <c r="F1" s="211" t="s">
        <v>447</v>
      </c>
      <c r="G1" s="211" t="s">
        <v>448</v>
      </c>
      <c r="H1" s="211" t="s">
        <v>449</v>
      </c>
      <c r="I1" s="211" t="s">
        <v>450</v>
      </c>
      <c r="J1" s="211" t="s">
        <v>451</v>
      </c>
      <c r="K1" s="211" t="s">
        <v>452</v>
      </c>
    </row>
    <row r="2" spans="1:11" x14ac:dyDescent="0.25">
      <c r="A2" s="29" t="s">
        <v>411</v>
      </c>
      <c r="B2" s="212" t="s">
        <v>222</v>
      </c>
    </row>
    <row r="3" spans="1:11" x14ac:dyDescent="0.25">
      <c r="A3" s="29" t="s">
        <v>412</v>
      </c>
      <c r="B3" s="29" t="s">
        <v>462</v>
      </c>
      <c r="C3" s="29" t="s">
        <v>463</v>
      </c>
      <c r="D3" s="29" t="s">
        <v>365</v>
      </c>
      <c r="E3" s="29" t="s">
        <v>366</v>
      </c>
      <c r="F3" s="29" t="s">
        <v>367</v>
      </c>
      <c r="G3" s="29" t="s">
        <v>368</v>
      </c>
      <c r="H3" s="29" t="s">
        <v>369</v>
      </c>
      <c r="I3" s="29" t="s">
        <v>370</v>
      </c>
      <c r="J3" s="29" t="s">
        <v>371</v>
      </c>
      <c r="K3" s="29" t="s">
        <v>464</v>
      </c>
    </row>
    <row r="4" spans="1:11" x14ac:dyDescent="0.25">
      <c r="A4" s="29" t="s">
        <v>372</v>
      </c>
      <c r="B4" s="29" t="s">
        <v>462</v>
      </c>
      <c r="C4" s="29" t="s">
        <v>463</v>
      </c>
      <c r="D4" s="29" t="s">
        <v>365</v>
      </c>
      <c r="E4" s="29" t="s">
        <v>366</v>
      </c>
      <c r="F4" s="29" t="s">
        <v>367</v>
      </c>
      <c r="G4" s="29" t="s">
        <v>368</v>
      </c>
      <c r="H4" s="29" t="s">
        <v>369</v>
      </c>
      <c r="I4" s="29" t="s">
        <v>370</v>
      </c>
      <c r="J4" s="29" t="s">
        <v>371</v>
      </c>
      <c r="K4" s="29" t="s">
        <v>464</v>
      </c>
    </row>
    <row r="5" spans="1:11" x14ac:dyDescent="0.25">
      <c r="A5" s="29" t="s">
        <v>413</v>
      </c>
      <c r="B5" s="212" t="s">
        <v>222</v>
      </c>
      <c r="C5" s="29"/>
    </row>
    <row r="6" spans="1:11" x14ac:dyDescent="0.25">
      <c r="C6" s="29"/>
    </row>
    <row r="7" spans="1:11" x14ac:dyDescent="0.25">
      <c r="C7" s="29"/>
    </row>
    <row r="8" spans="1:11" x14ac:dyDescent="0.25">
      <c r="C8" s="29"/>
    </row>
    <row r="9" spans="1:11" x14ac:dyDescent="0.25">
      <c r="C9" s="29"/>
    </row>
  </sheetData>
  <sheetProtection password="89C2" sheet="1" objects="1" scenarios="1" selectLockedCells="1" selectUnlockedCells="1"/>
  <autoFilter ref="A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2:X36"/>
  <sheetViews>
    <sheetView topLeftCell="B1" workbookViewId="0">
      <selection activeCell="D35" sqref="D35"/>
    </sheetView>
  </sheetViews>
  <sheetFormatPr defaultRowHeight="13.8" x14ac:dyDescent="0.25"/>
  <cols>
    <col min="1" max="1" width="89.42578125" style="181" customWidth="1"/>
    <col min="2" max="2" width="11.85546875" style="181" customWidth="1"/>
    <col min="3" max="3" width="88.140625" style="181" customWidth="1"/>
    <col min="4" max="4" width="14.42578125" style="188" bestFit="1" customWidth="1"/>
    <col min="5" max="16384" width="9.140625" style="181"/>
  </cols>
  <sheetData>
    <row r="2" spans="2:24" ht="41.4" x14ac:dyDescent="0.25">
      <c r="B2" s="181" t="s">
        <v>309</v>
      </c>
      <c r="C2" s="182" t="s">
        <v>343</v>
      </c>
      <c r="D2" s="183">
        <v>1</v>
      </c>
      <c r="E2" s="181" t="e">
        <f>'Do First'!#REF!</f>
        <v>#REF!</v>
      </c>
    </row>
    <row r="3" spans="2:24" ht="28.05" customHeight="1" x14ac:dyDescent="0.25">
      <c r="B3" s="181" t="s">
        <v>310</v>
      </c>
      <c r="C3" s="182" t="s">
        <v>344</v>
      </c>
      <c r="D3" s="183"/>
      <c r="E3" s="181" t="e">
        <f>VLOOKUP(E2,B2:C36,2,0)</f>
        <v>#REF!</v>
      </c>
    </row>
    <row r="4" spans="2:24" ht="28.05" customHeight="1" x14ac:dyDescent="0.25">
      <c r="B4" s="181" t="s">
        <v>311</v>
      </c>
      <c r="C4" s="182" t="s">
        <v>345</v>
      </c>
      <c r="D4" s="183"/>
    </row>
    <row r="5" spans="2:24" ht="28.05" customHeight="1" x14ac:dyDescent="0.25">
      <c r="B5" s="181" t="s">
        <v>312</v>
      </c>
      <c r="C5" s="181" t="s">
        <v>346</v>
      </c>
      <c r="D5" s="183">
        <v>2</v>
      </c>
      <c r="E5" s="181" t="e">
        <f>'Do First'!#REF!</f>
        <v>#REF!</v>
      </c>
    </row>
    <row r="6" spans="2:24" ht="28.05" customHeight="1" x14ac:dyDescent="0.25">
      <c r="B6" s="181" t="s">
        <v>313</v>
      </c>
      <c r="C6" s="181" t="s">
        <v>347</v>
      </c>
      <c r="D6" s="183"/>
      <c r="E6" s="181" t="e">
        <f>VLOOKUP(E5,B2:C36,2,0)</f>
        <v>#REF!</v>
      </c>
    </row>
    <row r="7" spans="2:24" ht="28.05" customHeight="1" x14ac:dyDescent="0.25">
      <c r="B7" s="181" t="s">
        <v>314</v>
      </c>
      <c r="C7" s="181" t="s">
        <v>348</v>
      </c>
      <c r="D7" s="183"/>
    </row>
    <row r="8" spans="2:24" s="184" customFormat="1" ht="28.05" customHeight="1" x14ac:dyDescent="0.25">
      <c r="B8" s="186" t="s">
        <v>396</v>
      </c>
      <c r="C8" s="194" t="s">
        <v>349</v>
      </c>
      <c r="D8" s="185">
        <v>3</v>
      </c>
      <c r="E8" s="186" t="e">
        <f>'Do First'!#REF!</f>
        <v>#REF!</v>
      </c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</row>
    <row r="9" spans="2:24" ht="28.05" customHeight="1" x14ac:dyDescent="0.25">
      <c r="B9" s="181" t="s">
        <v>315</v>
      </c>
      <c r="C9" s="181" t="s">
        <v>350</v>
      </c>
      <c r="D9" s="183"/>
      <c r="E9" s="181" t="e">
        <f>VLOOKUP(E8,B2:C36,2,0)</f>
        <v>#REF!</v>
      </c>
    </row>
    <row r="10" spans="2:24" ht="28.05" customHeight="1" x14ac:dyDescent="0.25">
      <c r="B10" s="181" t="s">
        <v>316</v>
      </c>
      <c r="C10" s="182" t="s">
        <v>351</v>
      </c>
      <c r="D10" s="183"/>
    </row>
    <row r="11" spans="2:24" ht="28.05" customHeight="1" x14ac:dyDescent="0.25">
      <c r="B11" s="181" t="s">
        <v>317</v>
      </c>
      <c r="C11" s="182" t="s">
        <v>352</v>
      </c>
      <c r="D11" s="183">
        <v>4</v>
      </c>
      <c r="E11" s="181" t="e">
        <f>'Do First'!#REF!</f>
        <v>#REF!</v>
      </c>
    </row>
    <row r="12" spans="2:24" ht="28.05" customHeight="1" x14ac:dyDescent="0.25">
      <c r="B12" s="181" t="s">
        <v>318</v>
      </c>
      <c r="C12" s="182" t="s">
        <v>353</v>
      </c>
      <c r="D12" s="183"/>
      <c r="E12" s="181" t="e">
        <f>VLOOKUP(E11,B2:C36,2,0)</f>
        <v>#REF!</v>
      </c>
    </row>
    <row r="13" spans="2:24" ht="28.05" customHeight="1" x14ac:dyDescent="0.25">
      <c r="B13" s="181" t="s">
        <v>319</v>
      </c>
      <c r="C13" s="182" t="s">
        <v>354</v>
      </c>
      <c r="D13" s="183"/>
    </row>
    <row r="14" spans="2:24" ht="28.05" customHeight="1" x14ac:dyDescent="0.25">
      <c r="B14" s="181" t="s">
        <v>320</v>
      </c>
      <c r="C14" s="182" t="s">
        <v>355</v>
      </c>
      <c r="D14" s="183">
        <v>5</v>
      </c>
      <c r="E14" s="181" t="e">
        <f>'Do First'!#REF!</f>
        <v>#REF!</v>
      </c>
    </row>
    <row r="15" spans="2:24" ht="28.05" customHeight="1" x14ac:dyDescent="0.25">
      <c r="B15" s="181" t="s">
        <v>321</v>
      </c>
      <c r="C15" s="182" t="s">
        <v>356</v>
      </c>
      <c r="D15" s="183"/>
      <c r="E15" s="181" t="e">
        <f>VLOOKUP(E14,B2:C36,2,0)</f>
        <v>#REF!</v>
      </c>
    </row>
    <row r="16" spans="2:24" ht="28.05" customHeight="1" x14ac:dyDescent="0.25">
      <c r="B16" s="181" t="s">
        <v>322</v>
      </c>
      <c r="C16" s="182" t="s">
        <v>357</v>
      </c>
      <c r="D16" s="183"/>
    </row>
    <row r="17" spans="2:4" ht="28.05" customHeight="1" x14ac:dyDescent="0.25">
      <c r="B17" s="181" t="s">
        <v>323</v>
      </c>
      <c r="C17" s="182" t="s">
        <v>397</v>
      </c>
      <c r="D17" s="183"/>
    </row>
    <row r="18" spans="2:4" ht="28.05" customHeight="1" x14ac:dyDescent="0.25">
      <c r="B18" s="181" t="s">
        <v>324</v>
      </c>
      <c r="C18" s="182" t="s">
        <v>398</v>
      </c>
      <c r="D18" s="183"/>
    </row>
    <row r="19" spans="2:4" ht="28.05" customHeight="1" x14ac:dyDescent="0.25">
      <c r="B19" s="181" t="s">
        <v>325</v>
      </c>
      <c r="C19" s="182" t="s">
        <v>399</v>
      </c>
      <c r="D19" s="183"/>
    </row>
    <row r="20" spans="2:4" ht="28.05" customHeight="1" x14ac:dyDescent="0.25">
      <c r="B20" s="181" t="s">
        <v>326</v>
      </c>
      <c r="C20" s="182" t="s">
        <v>400</v>
      </c>
      <c r="D20" s="183"/>
    </row>
    <row r="21" spans="2:4" ht="28.05" customHeight="1" x14ac:dyDescent="0.25">
      <c r="B21" s="181" t="s">
        <v>327</v>
      </c>
      <c r="C21" s="182" t="s">
        <v>401</v>
      </c>
      <c r="D21" s="183"/>
    </row>
    <row r="22" spans="2:4" ht="28.05" customHeight="1" x14ac:dyDescent="0.25">
      <c r="B22" s="181" t="s">
        <v>328</v>
      </c>
      <c r="C22" s="182" t="s">
        <v>358</v>
      </c>
      <c r="D22" s="183"/>
    </row>
    <row r="23" spans="2:4" ht="28.05" customHeight="1" x14ac:dyDescent="0.25">
      <c r="B23" s="181" t="s">
        <v>329</v>
      </c>
      <c r="C23" s="182" t="s">
        <v>402</v>
      </c>
      <c r="D23" s="183"/>
    </row>
    <row r="24" spans="2:4" ht="28.05" customHeight="1" x14ac:dyDescent="0.25">
      <c r="B24" s="181" t="s">
        <v>330</v>
      </c>
      <c r="C24" s="182" t="s">
        <v>403</v>
      </c>
      <c r="D24" s="183"/>
    </row>
    <row r="25" spans="2:4" ht="28.05" customHeight="1" x14ac:dyDescent="0.25">
      <c r="B25" s="181" t="s">
        <v>331</v>
      </c>
      <c r="C25" s="182" t="s">
        <v>404</v>
      </c>
      <c r="D25" s="183"/>
    </row>
    <row r="26" spans="2:4" ht="28.05" customHeight="1" x14ac:dyDescent="0.25">
      <c r="B26" s="181" t="s">
        <v>332</v>
      </c>
      <c r="C26" s="182" t="s">
        <v>359</v>
      </c>
      <c r="D26" s="183"/>
    </row>
    <row r="27" spans="2:4" ht="28.05" customHeight="1" x14ac:dyDescent="0.25">
      <c r="B27" s="181" t="s">
        <v>333</v>
      </c>
      <c r="C27" s="182" t="s">
        <v>405</v>
      </c>
      <c r="D27" s="183"/>
    </row>
    <row r="28" spans="2:4" ht="28.05" customHeight="1" x14ac:dyDescent="0.25">
      <c r="B28" s="181" t="s">
        <v>334</v>
      </c>
      <c r="C28" s="182" t="s">
        <v>406</v>
      </c>
      <c r="D28" s="183"/>
    </row>
    <row r="29" spans="2:4" ht="28.05" customHeight="1" x14ac:dyDescent="0.25">
      <c r="B29" s="181" t="s">
        <v>335</v>
      </c>
      <c r="C29" s="182" t="s">
        <v>407</v>
      </c>
      <c r="D29" s="183"/>
    </row>
    <row r="30" spans="2:4" ht="28.05" customHeight="1" x14ac:dyDescent="0.25">
      <c r="B30" s="181" t="s">
        <v>336</v>
      </c>
      <c r="C30" s="182" t="s">
        <v>360</v>
      </c>
      <c r="D30" s="183"/>
    </row>
    <row r="31" spans="2:4" ht="28.05" customHeight="1" x14ac:dyDescent="0.25">
      <c r="B31" s="181" t="s">
        <v>337</v>
      </c>
      <c r="C31" s="182" t="s">
        <v>361</v>
      </c>
      <c r="D31" s="183"/>
    </row>
    <row r="32" spans="2:4" ht="28.05" customHeight="1" x14ac:dyDescent="0.25">
      <c r="B32" s="181" t="s">
        <v>338</v>
      </c>
      <c r="C32" s="182" t="s">
        <v>374</v>
      </c>
      <c r="D32" s="187"/>
    </row>
    <row r="33" spans="2:4" ht="28.05" customHeight="1" x14ac:dyDescent="0.25">
      <c r="B33" s="181" t="s">
        <v>339</v>
      </c>
      <c r="C33" s="182" t="s">
        <v>362</v>
      </c>
      <c r="D33" s="183"/>
    </row>
    <row r="34" spans="2:4" ht="28.05" customHeight="1" x14ac:dyDescent="0.25">
      <c r="B34" s="181" t="s">
        <v>340</v>
      </c>
      <c r="C34" s="182" t="s">
        <v>408</v>
      </c>
      <c r="D34" s="183"/>
    </row>
    <row r="35" spans="2:4" ht="28.05" customHeight="1" x14ac:dyDescent="0.25">
      <c r="B35" s="181" t="s">
        <v>341</v>
      </c>
      <c r="C35" s="182" t="s">
        <v>409</v>
      </c>
      <c r="D35" s="183"/>
    </row>
    <row r="36" spans="2:4" ht="28.05" customHeight="1" x14ac:dyDescent="0.25">
      <c r="B36" s="181" t="s">
        <v>342</v>
      </c>
      <c r="C36" s="182" t="s">
        <v>363</v>
      </c>
      <c r="D36" s="183"/>
    </row>
  </sheetData>
  <sheetProtection password="89C2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102</vt:i4>
      </vt:variant>
    </vt:vector>
  </HeadingPairs>
  <TitlesOfParts>
    <vt:vector size="119" baseType="lpstr">
      <vt:lpstr>Do First</vt:lpstr>
      <vt:lpstr>Contact Page</vt:lpstr>
      <vt:lpstr>Budget Summary</vt:lpstr>
      <vt:lpstr>Budget Detail Sheet</vt:lpstr>
      <vt:lpstr>Budget Detail Sheet (SAMPLE)</vt:lpstr>
      <vt:lpstr>Match</vt:lpstr>
      <vt:lpstr>Workplan Certification</vt:lpstr>
      <vt:lpstr>Annual Workplan-1</vt:lpstr>
      <vt:lpstr>Annual Workplan-2</vt:lpstr>
      <vt:lpstr>Annual Workplan-3</vt:lpstr>
      <vt:lpstr>Annual Workplan-4</vt:lpstr>
      <vt:lpstr>Annual Workplan-5</vt:lpstr>
      <vt:lpstr>Annual Workplan-6</vt:lpstr>
      <vt:lpstr>Annual Workplan-7</vt:lpstr>
      <vt:lpstr>Annual Workplan-8</vt:lpstr>
      <vt:lpstr>Annual Workplan-9</vt:lpstr>
      <vt:lpstr>Annual Workplan-10</vt:lpstr>
      <vt:lpstr>'Reverse District Dropdown list '!_FilterDatabase</vt:lpstr>
      <vt:lpstr>'Reverse District Dropdown list '!Allan_Hancock_Joint</vt:lpstr>
      <vt:lpstr>'Reverse District Dropdown list '!Antelope_Valley</vt:lpstr>
      <vt:lpstr>'Reverse District Dropdown list '!Barstow</vt:lpstr>
      <vt:lpstr>'Reverse District Dropdown list '!Butte_Glenn</vt:lpstr>
      <vt:lpstr>'Reverse District Dropdown list '!Cabrillo</vt:lpstr>
      <vt:lpstr>'Reverse District Dropdown list '!Cerritos</vt:lpstr>
      <vt:lpstr>'Reverse District Dropdown list '!Chabot_Las_Positas</vt:lpstr>
      <vt:lpstr>'Reverse District Dropdown list '!Chaffey</vt:lpstr>
      <vt:lpstr>'Reverse District Dropdown list '!Citrus</vt:lpstr>
      <vt:lpstr>'Reverse District Dropdown list '!Compton</vt:lpstr>
      <vt:lpstr>'Reverse District Dropdown list '!Contra_Costa</vt:lpstr>
      <vt:lpstr>'Reverse District Dropdown list '!Copper_Mountain</vt:lpstr>
      <vt:lpstr>'Reverse District Dropdown list '!Desert</vt:lpstr>
      <vt:lpstr>'Reverse District Dropdown list '!El_Camino</vt:lpstr>
      <vt:lpstr>'Reverse District Dropdown list '!Feather_River</vt:lpstr>
      <vt:lpstr>'Reverse District Dropdown list '!Foothill_DeAnza</vt:lpstr>
      <vt:lpstr>'Reverse District Dropdown list '!Gavilan</vt:lpstr>
      <vt:lpstr>'Reverse District Dropdown list '!Glendale</vt:lpstr>
      <vt:lpstr>'Reverse District Dropdown list '!Grossmont_Cuyamaca</vt:lpstr>
      <vt:lpstr>'Reverse District Dropdown list '!Hartnell</vt:lpstr>
      <vt:lpstr>'Reverse District Dropdown list '!Imperial</vt:lpstr>
      <vt:lpstr>'Reverse District Dropdown list '!Kern</vt:lpstr>
      <vt:lpstr>'Reverse District Dropdown list '!Lake_Tahoe</vt:lpstr>
      <vt:lpstr>'Reverse District Dropdown list '!Lassen</vt:lpstr>
      <vt:lpstr>'Reverse District Dropdown list '!Long_Beach</vt:lpstr>
      <vt:lpstr>'Reverse District Dropdown list '!Los_Angeles</vt:lpstr>
      <vt:lpstr>'Reverse District Dropdown list '!Los_Rios</vt:lpstr>
      <vt:lpstr>'Reverse District Dropdown list '!Marin</vt:lpstr>
      <vt:lpstr>'Reverse District Dropdown list '!Mendocino_Lake</vt:lpstr>
      <vt:lpstr>'Reverse District Dropdown list '!Merced</vt:lpstr>
      <vt:lpstr>'Reverse District Dropdown list '!MiraCosta</vt:lpstr>
      <vt:lpstr>'Reverse District Dropdown list '!Monterey_Peninsula</vt:lpstr>
      <vt:lpstr>'Reverse District Dropdown list '!Moorpark_College</vt:lpstr>
      <vt:lpstr>'Reverse District Dropdown list '!Mt._San_Antonio</vt:lpstr>
      <vt:lpstr>'Reverse District Dropdown list '!Mt._San_Jacinto</vt:lpstr>
      <vt:lpstr>'Reverse District Dropdown list '!Napa_Valley</vt:lpstr>
      <vt:lpstr>'Reverse District Dropdown list '!North_Orange_County</vt:lpstr>
      <vt:lpstr>'Reverse District Dropdown list '!Ohlone</vt:lpstr>
      <vt:lpstr>'Reverse District Dropdown list '!Palo_Verde</vt:lpstr>
      <vt:lpstr>'Reverse District Dropdown list '!Palomar</vt:lpstr>
      <vt:lpstr>'Reverse District Dropdown list '!Pasadena_Area</vt:lpstr>
      <vt:lpstr>'Reverse District Dropdown list '!Peralta</vt:lpstr>
      <vt:lpstr>'Annual Workplan-1'!Print_Area</vt:lpstr>
      <vt:lpstr>'Annual Workplan-10'!Print_Area</vt:lpstr>
      <vt:lpstr>'Annual Workplan-2'!Print_Area</vt:lpstr>
      <vt:lpstr>'Annual Workplan-3'!Print_Area</vt:lpstr>
      <vt:lpstr>'Annual Workplan-4'!Print_Area</vt:lpstr>
      <vt:lpstr>'Annual Workplan-5'!Print_Area</vt:lpstr>
      <vt:lpstr>'Annual Workplan-6'!Print_Area</vt:lpstr>
      <vt:lpstr>'Annual Workplan-7'!Print_Area</vt:lpstr>
      <vt:lpstr>'Annual Workplan-8'!Print_Area</vt:lpstr>
      <vt:lpstr>'Annual Workplan-9'!Print_Area</vt:lpstr>
      <vt:lpstr>'Budget Detail Sheet'!Print_Area</vt:lpstr>
      <vt:lpstr>'Budget Detail Sheet (SAMPLE)'!Print_Area</vt:lpstr>
      <vt:lpstr>'Budget Summary'!Print_Area</vt:lpstr>
      <vt:lpstr>'Contact Page'!Print_Area</vt:lpstr>
      <vt:lpstr>'Do First'!Print_Area</vt:lpstr>
      <vt:lpstr>Match!Print_Area</vt:lpstr>
      <vt:lpstr>'Workplan Certification'!Print_Area</vt:lpstr>
      <vt:lpstr>'Annual Workplan-1'!Print_Titles</vt:lpstr>
      <vt:lpstr>'Annual Workplan-10'!Print_Titles</vt:lpstr>
      <vt:lpstr>'Annual Workplan-2'!Print_Titles</vt:lpstr>
      <vt:lpstr>'Annual Workplan-3'!Print_Titles</vt:lpstr>
      <vt:lpstr>'Annual Workplan-4'!Print_Titles</vt:lpstr>
      <vt:lpstr>'Annual Workplan-5'!Print_Titles</vt:lpstr>
      <vt:lpstr>'Annual Workplan-6'!Print_Titles</vt:lpstr>
      <vt:lpstr>'Annual Workplan-7'!Print_Titles</vt:lpstr>
      <vt:lpstr>'Annual Workplan-8'!Print_Titles</vt:lpstr>
      <vt:lpstr>'Annual Workplan-9'!Print_Titles</vt:lpstr>
      <vt:lpstr>'Budget Detail Sheet'!Print_Titles</vt:lpstr>
      <vt:lpstr>'Budget Detail Sheet (SAMPLE)'!Print_Titles</vt:lpstr>
      <vt:lpstr>Match!Print_Titles</vt:lpstr>
      <vt:lpstr>'Reverse District Dropdown list '!Rancho_Santiago</vt:lpstr>
      <vt:lpstr>'Reverse District Dropdown list '!Redwoods</vt:lpstr>
      <vt:lpstr>'Reverse District Dropdown list '!Rio_Hondo</vt:lpstr>
      <vt:lpstr>'Reverse District Dropdown list '!Riverside</vt:lpstr>
      <vt:lpstr>'Reverse District Dropdown list '!San_Bernardino</vt:lpstr>
      <vt:lpstr>'Reverse District Dropdown list '!San_Diego</vt:lpstr>
      <vt:lpstr>'Reverse District Dropdown list '!San_Joaquin_Delta</vt:lpstr>
      <vt:lpstr>'Reverse District Dropdown list '!San_Jose_Evergreen</vt:lpstr>
      <vt:lpstr>'Reverse District Dropdown list '!San_Luis_Obispo_County</vt:lpstr>
      <vt:lpstr>'Reverse District Dropdown list '!San_Mateo_County</vt:lpstr>
      <vt:lpstr>'Reverse District Dropdown list '!Santa_Barbara</vt:lpstr>
      <vt:lpstr>'Reverse District Dropdown list '!Santa_Clarita</vt:lpstr>
      <vt:lpstr>'Reverse District Dropdown list '!Santa_Monica</vt:lpstr>
      <vt:lpstr>'Reverse District Dropdown list '!Sequoias</vt:lpstr>
      <vt:lpstr>'Reverse District Dropdown list '!Shasta_Tehama_Trinity_Joint</vt:lpstr>
      <vt:lpstr>'Reverse District Dropdown list '!Sierra_Joint</vt:lpstr>
      <vt:lpstr>'Reverse District Dropdown list '!Siskiyous_Joint</vt:lpstr>
      <vt:lpstr>'Reverse District Dropdown list '!Solano_County</vt:lpstr>
      <vt:lpstr>'Reverse District Dropdown list '!Sonoma_County</vt:lpstr>
      <vt:lpstr>'Reverse District Dropdown list '!South_Orange_County</vt:lpstr>
      <vt:lpstr>'Reverse District Dropdown list '!Southwestern</vt:lpstr>
      <vt:lpstr>'Reverse District Dropdown list '!State_Center</vt:lpstr>
      <vt:lpstr>'Reverse District Dropdown list '!Ventura_County</vt:lpstr>
      <vt:lpstr>'Reverse District Dropdown list '!Victor_Valley</vt:lpstr>
      <vt:lpstr>'Reverse District Dropdown list '!West_Hills</vt:lpstr>
      <vt:lpstr>'Reverse District Dropdown list '!West_Kern</vt:lpstr>
      <vt:lpstr>'Reverse District Dropdown list '!West_Valley_Mission</vt:lpstr>
      <vt:lpstr>'Reverse District Dropdown list '!Yosemite</vt:lpstr>
      <vt:lpstr>'Reverse District Dropdown list '!Yuba</vt:lpstr>
    </vt:vector>
  </TitlesOfParts>
  <Company>DMHC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ALovan</dc:creator>
  <cp:lastModifiedBy>Lovan Martinez, April</cp:lastModifiedBy>
  <cp:lastPrinted>2014-04-05T01:14:02Z</cp:lastPrinted>
  <dcterms:created xsi:type="dcterms:W3CDTF">2002-06-17T20:49:45Z</dcterms:created>
  <dcterms:modified xsi:type="dcterms:W3CDTF">2014-04-05T01:21:05Z</dcterms:modified>
</cp:coreProperties>
</file>