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0" yWindow="1830" windowWidth="8880" windowHeight="3630" tabRatio="817" firstSheet="10" activeTab="12"/>
  </bookViews>
  <sheets>
    <sheet name="Sector" sheetId="159" state="veryHidden" r:id="rId1"/>
    <sheet name="PROJECT TO FUNDING" sheetId="167" state="veryHidden" r:id="rId2"/>
    <sheet name="FISCAL YEAR" sheetId="170" state="veryHidden" r:id="rId3"/>
    <sheet name="If then statement for College" sheetId="102" state="veryHidden" r:id="rId4"/>
    <sheet name="If then statement for RFA" sheetId="172" state="veryHidden" r:id="rId5"/>
    <sheet name="Reverse District Dropdown list " sheetId="103" state="veryHidden" r:id="rId6"/>
    <sheet name="Reverse RFA dropdown list" sheetId="171" state="veryHidden" r:id="rId7"/>
    <sheet name="RFA Info" sheetId="169" state="veryHidden" r:id="rId8"/>
    <sheet name="Momentum Points" sheetId="158" state="veryHidden" r:id="rId9"/>
    <sheet name="Leading Indicators" sheetId="160" state="veryHidden" r:id="rId10"/>
    <sheet name="CCCCO" sheetId="202" r:id="rId11"/>
    <sheet name="Do First" sheetId="153" r:id="rId12"/>
    <sheet name="Contact Page" sheetId="110" r:id="rId13"/>
    <sheet name="Budget Detail Sheet" sheetId="133" r:id="rId14"/>
    <sheet name="Budget Detail Sheet (SAMPLE)" sheetId="136" r:id="rId15"/>
    <sheet name="Match (SB1402)" sheetId="113" state="hidden" r:id="rId16"/>
    <sheet name="Budget Summary with Match" sheetId="203" r:id="rId17"/>
    <sheet name="Match" sheetId="204" r:id="rId18"/>
    <sheet name="Annual Workplan-1" sheetId="191" r:id="rId19"/>
    <sheet name="Annual Workplan-2" sheetId="192" r:id="rId20"/>
    <sheet name="Annual Workplan-3" sheetId="193" r:id="rId21"/>
    <sheet name="Annual Workplan-4" sheetId="194" r:id="rId22"/>
    <sheet name="Annual Workplan-5" sheetId="195" r:id="rId23"/>
    <sheet name="Annual Workplan-6" sheetId="196" r:id="rId24"/>
    <sheet name="Annual Workplan-7" sheetId="197" r:id="rId25"/>
    <sheet name="Annual Workplan-8" sheetId="198" r:id="rId26"/>
    <sheet name="Annual Workplan-9" sheetId="199" r:id="rId27"/>
    <sheet name="Annual Workplan-10" sheetId="200" r:id="rId28"/>
    <sheet name="Dropdown List" sheetId="101" state="veryHidden" r:id="rId29"/>
  </sheets>
  <externalReferences>
    <externalReference r:id="rId30"/>
    <externalReference r:id="rId31"/>
  </externalReferences>
  <definedNames>
    <definedName name="_xlnm._FilterDatabase" localSheetId="28" hidden="1">'Dropdown List'!$A$1:$K$74</definedName>
    <definedName name="_xlnm._FilterDatabase" localSheetId="5">'Reverse District Dropdown list '!$A$1:$B$154</definedName>
    <definedName name="_xlnm._FilterDatabase" localSheetId="6" hidden="1">'Reverse RFA dropdown list'!$D$1:$D$1</definedName>
    <definedName name="_xlnm._FilterDatabase" localSheetId="7" hidden="1">'RFA Info'!$A$1:$A$1</definedName>
    <definedName name="Allan_Hancock_Joint" localSheetId="5">'Reverse District Dropdown list '!$A$2:$B$2</definedName>
    <definedName name="Antelope_Valley" localSheetId="5">'Reverse District Dropdown list '!$A$3:$B$3</definedName>
    <definedName name="Barstow" localSheetId="5">'Reverse District Dropdown list '!$A$4:$B$4</definedName>
    <definedName name="Butte_Glenn" localSheetId="5">'Reverse District Dropdown list '!$A$5:$B$5</definedName>
    <definedName name="Cabrillo" localSheetId="5">'Reverse District Dropdown list '!$A$6:$B$6</definedName>
    <definedName name="Cerritos" localSheetId="5">'Reverse District Dropdown list '!$A$7:$B$7</definedName>
    <definedName name="Chabot_Las_Positas" localSheetId="5">'Reverse District Dropdown list '!$A$8:$B$8</definedName>
    <definedName name="Chaffey" localSheetId="5">'Reverse District Dropdown list '!$A$11:$B$11</definedName>
    <definedName name="Citrus" localSheetId="5">'Reverse District Dropdown list '!$A$12:$B$12</definedName>
    <definedName name="Coast" localSheetId="5">'Reverse District Dropdown list '!#REF!</definedName>
    <definedName name="Colleges" localSheetId="18">#REF!</definedName>
    <definedName name="Colleges" localSheetId="27">#REF!</definedName>
    <definedName name="Colleges" localSheetId="19">#REF!</definedName>
    <definedName name="Colleges" localSheetId="20">#REF!</definedName>
    <definedName name="Colleges" localSheetId="21">#REF!</definedName>
    <definedName name="Colleges" localSheetId="22">#REF!</definedName>
    <definedName name="Colleges" localSheetId="23">#REF!</definedName>
    <definedName name="Colleges" localSheetId="24">#REF!</definedName>
    <definedName name="Colleges" localSheetId="25">#REF!</definedName>
    <definedName name="Colleges" localSheetId="26">#REF!</definedName>
    <definedName name="Colleges" localSheetId="13">#REF!</definedName>
    <definedName name="Colleges" localSheetId="14">#REF!</definedName>
    <definedName name="Colleges" localSheetId="10">#REF!</definedName>
    <definedName name="Colleges" localSheetId="12">#REF!</definedName>
    <definedName name="Colleges" localSheetId="11">#REF!</definedName>
    <definedName name="Colleges" localSheetId="4">#REF!</definedName>
    <definedName name="Colleges" localSheetId="17">#REF!</definedName>
    <definedName name="Colleges" localSheetId="15">#REF!</definedName>
    <definedName name="Colleges" localSheetId="5">#REF!</definedName>
    <definedName name="Colleges" localSheetId="6">#REF!</definedName>
    <definedName name="Colleges" localSheetId="7">#REF!</definedName>
    <definedName name="Colleges">#REF!</definedName>
    <definedName name="Columbia_College" localSheetId="5">'Reverse District Dropdown list '!#REF!</definedName>
    <definedName name="Compton" localSheetId="5">'Reverse District Dropdown list '!$A$20:$B$20</definedName>
    <definedName name="Contra_Costa" localSheetId="5">'Reverse District Dropdown list '!$A$21:$B$21</definedName>
    <definedName name="Copper_Mountain" localSheetId="5">'Reverse District Dropdown list '!$A$25:$B$25</definedName>
    <definedName name="Desert" localSheetId="5">'Reverse District Dropdown list '!$A$26:$B$26</definedName>
    <definedName name="Districts" localSheetId="18">#REF!</definedName>
    <definedName name="Districts" localSheetId="27">#REF!</definedName>
    <definedName name="Districts" localSheetId="19">#REF!</definedName>
    <definedName name="Districts" localSheetId="20">#REF!</definedName>
    <definedName name="Districts" localSheetId="21">#REF!</definedName>
    <definedName name="Districts" localSheetId="22">#REF!</definedName>
    <definedName name="Districts" localSheetId="23">#REF!</definedName>
    <definedName name="Districts" localSheetId="24">#REF!</definedName>
    <definedName name="Districts" localSheetId="25">#REF!</definedName>
    <definedName name="Districts" localSheetId="26">#REF!</definedName>
    <definedName name="Districts" localSheetId="13">#REF!</definedName>
    <definedName name="Districts" localSheetId="14">#REF!</definedName>
    <definedName name="Districts" localSheetId="10">#REF!</definedName>
    <definedName name="Districts" localSheetId="12">#REF!</definedName>
    <definedName name="Districts" localSheetId="11">#REF!</definedName>
    <definedName name="Districts" localSheetId="4">#REF!</definedName>
    <definedName name="Districts" localSheetId="17">#REF!</definedName>
    <definedName name="Districts" localSheetId="15">#REF!</definedName>
    <definedName name="Districts" localSheetId="5">#REF!</definedName>
    <definedName name="Districts" localSheetId="6">#REF!</definedName>
    <definedName name="Districts" localSheetId="7">#REF!</definedName>
    <definedName name="Districts">#REF!</definedName>
    <definedName name="El_Camino" localSheetId="5">'Reverse District Dropdown list '!$A$27:$B$27</definedName>
    <definedName name="Feather_River" localSheetId="5">'Reverse District Dropdown list '!$A$29:$B$29</definedName>
    <definedName name="Foothill_DeAnza" localSheetId="5">'Reverse District Dropdown list '!$A$30:$B$30</definedName>
    <definedName name="Funding" localSheetId="18">#REF!</definedName>
    <definedName name="Funding" localSheetId="27">#REF!</definedName>
    <definedName name="Funding" localSheetId="19">#REF!</definedName>
    <definedName name="Funding" localSheetId="20">#REF!</definedName>
    <definedName name="Funding" localSheetId="21">#REF!</definedName>
    <definedName name="Funding" localSheetId="22">#REF!</definedName>
    <definedName name="Funding" localSheetId="23">#REF!</definedName>
    <definedName name="Funding" localSheetId="24">#REF!</definedName>
    <definedName name="Funding" localSheetId="25">#REF!</definedName>
    <definedName name="Funding" localSheetId="26">#REF!</definedName>
    <definedName name="Funding" localSheetId="13">#REF!</definedName>
    <definedName name="Funding" localSheetId="14">#REF!</definedName>
    <definedName name="Funding" localSheetId="10">#REF!</definedName>
    <definedName name="Funding" localSheetId="11">#REF!</definedName>
    <definedName name="Funding" localSheetId="4">#REF!</definedName>
    <definedName name="Funding" localSheetId="6">#REF!</definedName>
    <definedName name="Funding" localSheetId="7">#REF!</definedName>
    <definedName name="Funding">#REF!</definedName>
    <definedName name="Gavilan" localSheetId="5">'Reverse District Dropdown list '!$A$34:$B$34</definedName>
    <definedName name="Glendale" localSheetId="5">'Reverse District Dropdown list '!$A$35:$B$35</definedName>
    <definedName name="Grossmont_Cuyamaca" localSheetId="5">'Reverse District Dropdown list '!$A$36:$B$36</definedName>
    <definedName name="Hartnell" localSheetId="5">'Reverse District Dropdown list '!$A$46:$B$46</definedName>
    <definedName name="Imperial" localSheetId="5">'Reverse District Dropdown list '!$A$50:$B$50</definedName>
    <definedName name="Kern" localSheetId="5">'Reverse District Dropdown list '!$A$51:$B$51</definedName>
    <definedName name="Lake_Tahoe" localSheetId="5">'Reverse District Dropdown list '!$A$54:$B$54</definedName>
    <definedName name="Lassen" localSheetId="5">'Reverse District Dropdown list '!$A$55:$B$55</definedName>
    <definedName name="Long_Beach" localSheetId="5">'Reverse District Dropdown list '!$A$56:$B$56</definedName>
    <definedName name="Los_Angeles" localSheetId="5">'Reverse District Dropdown list '!$A$57:$B$57</definedName>
    <definedName name="Los_Rios" localSheetId="5">'Reverse District Dropdown list '!$A$71:$B$71</definedName>
    <definedName name="Marin" localSheetId="5">'Reverse District Dropdown list '!$A$80:$B$80</definedName>
    <definedName name="Mendocino_Lake" localSheetId="5">'Reverse District Dropdown list '!$A$81:$B$81</definedName>
    <definedName name="Merced" localSheetId="5">'Reverse District Dropdown list '!$A$82:$B$82</definedName>
    <definedName name="MiraCosta" localSheetId="5">'Reverse District Dropdown list '!$A$84:$B$84</definedName>
    <definedName name="Mission_College" localSheetId="5">'Reverse District Dropdown list '!#REF!</definedName>
    <definedName name="Monterey_Peninsula" localSheetId="5">'Reverse District Dropdown list '!$A$85:$B$85</definedName>
    <definedName name="Moorpark_College" localSheetId="5">'Reverse District Dropdown list '!$A$144:$B$144</definedName>
    <definedName name="Mt._San_Antonio" localSheetId="5">'Reverse District Dropdown list '!$A$88:$B$88</definedName>
    <definedName name="Mt._San_Jacinto" localSheetId="5">'Reverse District Dropdown list '!$A$89:$B$89</definedName>
    <definedName name="Napa_Valley" localSheetId="5">'Reverse District Dropdown list '!$A$90:$B$90</definedName>
    <definedName name="North_Orange_County" localSheetId="5">'Reverse District Dropdown list '!$A$91:$B$91</definedName>
    <definedName name="Ohlone" localSheetId="5">'Reverse District Dropdown list '!$A$93:$B$93</definedName>
    <definedName name="Palo_Verde" localSheetId="5">'Reverse District Dropdown list '!$A$94:$B$94</definedName>
    <definedName name="Palomar" localSheetId="5">'Reverse District Dropdown list '!$A$95:$B$95</definedName>
    <definedName name="Pasadena_Area" localSheetId="5">'Reverse District Dropdown list '!$A$96:$B$96</definedName>
    <definedName name="Peralta" localSheetId="5">'Reverse District Dropdown list '!$A$97:$B$97</definedName>
    <definedName name="_xlnm.Print_Area" localSheetId="18">'Annual Workplan-1'!$A$1:$H$57</definedName>
    <definedName name="_xlnm.Print_Area" localSheetId="27">'Annual Workplan-10'!$A$1:$H$57</definedName>
    <definedName name="_xlnm.Print_Area" localSheetId="19">'Annual Workplan-2'!$A$1:$H$57</definedName>
    <definedName name="_xlnm.Print_Area" localSheetId="20">'Annual Workplan-3'!$A$1:$H$57</definedName>
    <definedName name="_xlnm.Print_Area" localSheetId="21">'Annual Workplan-4'!$A$1:$H$57</definedName>
    <definedName name="_xlnm.Print_Area" localSheetId="22">'Annual Workplan-5'!$A$1:$H$57</definedName>
    <definedName name="_xlnm.Print_Area" localSheetId="23">'Annual Workplan-6'!$A$1:$H$57</definedName>
    <definedName name="_xlnm.Print_Area" localSheetId="24">'Annual Workplan-7'!$A$1:$H$57</definedName>
    <definedName name="_xlnm.Print_Area" localSheetId="25">'Annual Workplan-8'!$A$1:$H$57</definedName>
    <definedName name="_xlnm.Print_Area" localSheetId="26">'Annual Workplan-9'!$A$1:$H$57</definedName>
    <definedName name="_xlnm.Print_Area" localSheetId="13">'Budget Detail Sheet'!$A$1:$D$79</definedName>
    <definedName name="_xlnm.Print_Area" localSheetId="14">'Budget Detail Sheet (SAMPLE)'!$A$1:$D$65</definedName>
    <definedName name="_xlnm.Print_Area" localSheetId="16">'Budget Summary with Match'!$A$1:$F$36</definedName>
    <definedName name="_xlnm.Print_Area" localSheetId="10">CCCCO!$B$1:$D$12</definedName>
    <definedName name="_xlnm.Print_Area" localSheetId="12">'Contact Page'!$A$1:$G$47</definedName>
    <definedName name="_xlnm.Print_Area" localSheetId="11">'Do First'!$A$1:$K$46</definedName>
    <definedName name="_xlnm.Print_Area" localSheetId="17">Match!$A$15:$E$49</definedName>
    <definedName name="_xlnm.Print_Area" localSheetId="15">'Match (SB1402)'!$A$13:$E$40</definedName>
    <definedName name="_xlnm.Print_Titles" localSheetId="18">'Annual Workplan-1'!$1:$20</definedName>
    <definedName name="_xlnm.Print_Titles" localSheetId="27">'Annual Workplan-10'!$1:$20</definedName>
    <definedName name="_xlnm.Print_Titles" localSheetId="19">'Annual Workplan-2'!$1:$20</definedName>
    <definedName name="_xlnm.Print_Titles" localSheetId="20">'Annual Workplan-3'!$1:$20</definedName>
    <definedName name="_xlnm.Print_Titles" localSheetId="21">'Annual Workplan-4'!$1:$20</definedName>
    <definedName name="_xlnm.Print_Titles" localSheetId="22">'Annual Workplan-5'!$1:$20</definedName>
    <definedName name="_xlnm.Print_Titles" localSheetId="23">'Annual Workplan-6'!$1:$20</definedName>
    <definedName name="_xlnm.Print_Titles" localSheetId="24">'Annual Workplan-7'!$1:$20</definedName>
    <definedName name="_xlnm.Print_Titles" localSheetId="25">'Annual Workplan-8'!$1:$20</definedName>
    <definedName name="_xlnm.Print_Titles" localSheetId="26">'Annual Workplan-9'!$1:$20</definedName>
    <definedName name="_xlnm.Print_Titles" localSheetId="13">'Budget Detail Sheet'!$1:$12</definedName>
    <definedName name="_xlnm.Print_Titles" localSheetId="14">'Budget Detail Sheet (SAMPLE)'!$1:$11</definedName>
    <definedName name="_xlnm.Print_Titles" localSheetId="17">Match!$1:$14</definedName>
    <definedName name="_xlnm.Print_Titles" localSheetId="15">'Match (SB1402)'!$1:$11</definedName>
    <definedName name="Rancho_Santiago" localSheetId="5">'Reverse District Dropdown list '!$A$106:$B$106</definedName>
    <definedName name="Redwoods" localSheetId="5">'Reverse District Dropdown list '!$A$109:$B$109</definedName>
    <definedName name="Rio_Hondo" localSheetId="5">'Reverse District Dropdown list '!$A$110:$B$110</definedName>
    <definedName name="Riverside" localSheetId="5">'Reverse District Dropdown list '!$A$112:$B$112</definedName>
    <definedName name="San_Bernardino" localSheetId="5">'Reverse District Dropdown list '!$A$117:$B$117</definedName>
    <definedName name="San_Diego" localSheetId="5">'Reverse District Dropdown list '!$A$119:$B$119</definedName>
    <definedName name="San_Francisco" localSheetId="5">'Reverse District Dropdown list '!#REF!</definedName>
    <definedName name="San_Joaquin_Delta" localSheetId="5">'Reverse District Dropdown list '!$A$122:$B$122</definedName>
    <definedName name="San_Jose_Evergreen" localSheetId="5">'Reverse District Dropdown list '!$A$123:$B$123</definedName>
    <definedName name="San_Luis_Obispo_County" localSheetId="5">'Reverse District Dropdown list '!$A$125:$B$125</definedName>
    <definedName name="San_Mateo_County" localSheetId="5">'Reverse District Dropdown list '!$A$126:$B$126</definedName>
    <definedName name="Santa_Barbara" localSheetId="5">'Reverse District Dropdown list '!$A$129:$B$129</definedName>
    <definedName name="Santa_Clarita" localSheetId="5">'Reverse District Dropdown list '!$A$130:$B$130</definedName>
    <definedName name="Santa_Monica" localSheetId="5">'Reverse District Dropdown list '!$A$131:$B$131</definedName>
    <definedName name="Sequoias" localSheetId="5">'Reverse District Dropdown list '!$A$132:$B$132</definedName>
    <definedName name="Shasta_Tehama_Trinity_Joint" localSheetId="5">'Reverse District Dropdown list '!$A$133:$B$133</definedName>
    <definedName name="Sierra_Joint" localSheetId="5">'Reverse District Dropdown list '!$A$134:$B$134</definedName>
    <definedName name="Siskiyous_Joint" localSheetId="5">'Reverse District Dropdown list '!$A$135:$B$135</definedName>
    <definedName name="Solano_County" localSheetId="5">'Reverse District Dropdown list '!$A$136:$B$136</definedName>
    <definedName name="Sonoma_County" localSheetId="5">'Reverse District Dropdown list '!$A$137:$B$137</definedName>
    <definedName name="South_Orange_County" localSheetId="5">'Reverse District Dropdown list '!$A$138:$B$138</definedName>
    <definedName name="Southwestern" localSheetId="5">'Reverse District Dropdown list '!$A$140:$B$140</definedName>
    <definedName name="State_Center" localSheetId="5">'Reverse District Dropdown list '!$A$141:$B$141</definedName>
    <definedName name="Taft_College" localSheetId="5">'Reverse District Dropdown list '!#REF!</definedName>
    <definedName name="test" localSheetId="18">#REF!</definedName>
    <definedName name="test" localSheetId="27">#REF!</definedName>
    <definedName name="test" localSheetId="19">#REF!</definedName>
    <definedName name="test" localSheetId="20">#REF!</definedName>
    <definedName name="test" localSheetId="21">#REF!</definedName>
    <definedName name="test" localSheetId="22">#REF!</definedName>
    <definedName name="test" localSheetId="23">#REF!</definedName>
    <definedName name="test" localSheetId="24">#REF!</definedName>
    <definedName name="test" localSheetId="25">#REF!</definedName>
    <definedName name="test" localSheetId="26">#REF!</definedName>
    <definedName name="test" localSheetId="13">#REF!</definedName>
    <definedName name="test" localSheetId="14">#REF!</definedName>
    <definedName name="test" localSheetId="10">#REF!</definedName>
    <definedName name="test" localSheetId="12">#REF!</definedName>
    <definedName name="test" localSheetId="11">#REF!</definedName>
    <definedName name="test" localSheetId="4">#REF!</definedName>
    <definedName name="test" localSheetId="17">#REF!</definedName>
    <definedName name="test" localSheetId="15">#REF!</definedName>
    <definedName name="test" localSheetId="6">#REF!</definedName>
    <definedName name="test" localSheetId="7">#REF!</definedName>
    <definedName name="test">#REF!</definedName>
    <definedName name="Ventura_County" localSheetId="5">'Reverse District Dropdown list '!$A$143:$B$143</definedName>
    <definedName name="Victor_Valley" localSheetId="5">'Reverse District Dropdown list '!$A$146:$B$146</definedName>
    <definedName name="Victor_Valley_College" localSheetId="5">'Reverse District Dropdown list '!#REF!</definedName>
    <definedName name="West_Hills" localSheetId="5">'Reverse District Dropdown list '!$A$147:$B$147</definedName>
    <definedName name="West_Hills_College_Coalinga" localSheetId="5">'Reverse District Dropdown list '!#REF!</definedName>
    <definedName name="West_Kern" localSheetId="5">'Reverse District Dropdown list '!$A$149:$B$149</definedName>
    <definedName name="West_Valley_Mission" localSheetId="5">'Reverse District Dropdown list '!$A$150:$B$150</definedName>
    <definedName name="Woodland_Community_College" localSheetId="5">'Reverse District Dropdown list '!#REF!</definedName>
    <definedName name="Yosemite" localSheetId="5">'Reverse District Dropdown list '!$A$152:$B$152</definedName>
    <definedName name="Yuba" localSheetId="5">'Reverse District Dropdown list '!$A$154:$B$154</definedName>
  </definedNames>
  <calcPr calcId="145621"/>
</workbook>
</file>

<file path=xl/calcChain.xml><?xml version="1.0" encoding="utf-8"?>
<calcChain xmlns="http://schemas.openxmlformats.org/spreadsheetml/2006/main">
  <c r="E34" i="203" l="1"/>
  <c r="B34" i="203"/>
  <c r="B30" i="203"/>
  <c r="E30" i="203"/>
  <c r="G3" i="200" l="1"/>
  <c r="G3" i="199"/>
  <c r="G3" i="198"/>
  <c r="G3" i="197"/>
  <c r="G3" i="196"/>
  <c r="G3" i="195"/>
  <c r="G3" i="194"/>
  <c r="G3" i="193"/>
  <c r="G3" i="192"/>
  <c r="B9" i="110"/>
  <c r="D4" i="133" s="1"/>
  <c r="E13" i="204"/>
  <c r="F13" i="203" s="1"/>
  <c r="A8" i="204"/>
  <c r="E12" i="204" s="1"/>
  <c r="F12" i="203" s="1"/>
  <c r="E74" i="133"/>
  <c r="E46" i="204"/>
  <c r="E48" i="204" s="1"/>
  <c r="F45" i="204"/>
  <c r="F43" i="204"/>
  <c r="F20" i="203" s="1"/>
  <c r="F41" i="204"/>
  <c r="F35" i="204"/>
  <c r="F28" i="204"/>
  <c r="F22" i="204"/>
  <c r="F16" i="203" s="1"/>
  <c r="F18" i="204"/>
  <c r="D3" i="204"/>
  <c r="G23" i="203"/>
  <c r="F21" i="203"/>
  <c r="F19" i="203"/>
  <c r="F18" i="203"/>
  <c r="F17" i="203"/>
  <c r="F15" i="203"/>
  <c r="F22" i="203" s="1"/>
  <c r="F25" i="203" s="1"/>
  <c r="G4" i="200" l="1"/>
  <c r="G4" i="196"/>
  <c r="G4" i="192"/>
  <c r="G4" i="199"/>
  <c r="G4" i="195"/>
  <c r="G4" i="191"/>
  <c r="D4" i="136"/>
  <c r="G4" i="197"/>
  <c r="G4" i="193"/>
  <c r="D4" i="204"/>
  <c r="G4" i="198"/>
  <c r="G4" i="194"/>
  <c r="D12" i="133"/>
  <c r="E14" i="204" s="1"/>
  <c r="I22" i="153"/>
  <c r="E37" i="133"/>
  <c r="E17" i="203" s="1"/>
  <c r="E47" i="133"/>
  <c r="E18" i="203" s="1"/>
  <c r="E69" i="133"/>
  <c r="E19" i="203" s="1"/>
  <c r="E72" i="133"/>
  <c r="E20" i="203" s="1"/>
  <c r="B18" i="153"/>
  <c r="C5" i="110" s="1"/>
  <c r="D20" i="153"/>
  <c r="J20" i="153" s="1"/>
  <c r="D18" i="153"/>
  <c r="H18" i="153" s="1"/>
  <c r="D16" i="153"/>
  <c r="H16" i="153" s="1"/>
  <c r="D12" i="153"/>
  <c r="D2" i="110" s="1"/>
  <c r="F14" i="203" l="1"/>
  <c r="E49" i="204"/>
  <c r="F26" i="203" s="1"/>
  <c r="E12" i="133"/>
  <c r="E14" i="203"/>
  <c r="E21" i="203"/>
  <c r="W76" i="133"/>
  <c r="C6" i="133"/>
  <c r="C6" i="136"/>
  <c r="F6" i="200" l="1"/>
  <c r="F6" i="198"/>
  <c r="F6" i="196"/>
  <c r="F6" i="194"/>
  <c r="F6" i="192"/>
  <c r="F6" i="191"/>
  <c r="F6" i="199"/>
  <c r="F6" i="197"/>
  <c r="F6" i="195"/>
  <c r="F6" i="193"/>
  <c r="C6" i="204"/>
  <c r="D7" i="203"/>
  <c r="G14" i="203"/>
  <c r="W78" i="133"/>
  <c r="E17" i="200" l="1"/>
  <c r="E15" i="200"/>
  <c r="E17" i="199"/>
  <c r="E15" i="199"/>
  <c r="E17" i="198"/>
  <c r="E15" i="198"/>
  <c r="E17" i="197"/>
  <c r="E15" i="197"/>
  <c r="E17" i="196"/>
  <c r="E15" i="196"/>
  <c r="E17" i="195"/>
  <c r="E15" i="195"/>
  <c r="E17" i="194"/>
  <c r="E15" i="194"/>
  <c r="E17" i="193"/>
  <c r="E15" i="193"/>
  <c r="E17" i="192"/>
  <c r="E15" i="192"/>
  <c r="E17" i="191"/>
  <c r="E15" i="191"/>
  <c r="E37" i="113"/>
  <c r="E39" i="113" s="1"/>
  <c r="F36" i="113"/>
  <c r="F34" i="113"/>
  <c r="F28" i="113"/>
  <c r="F24" i="113"/>
  <c r="F20" i="113"/>
  <c r="F16" i="113"/>
  <c r="E28" i="133" l="1"/>
  <c r="E16" i="203" s="1"/>
  <c r="E20" i="133"/>
  <c r="E15" i="203" s="1"/>
  <c r="E12" i="113"/>
  <c r="E40" i="113" s="1"/>
  <c r="E22" i="203" l="1"/>
  <c r="A24" i="171"/>
  <c r="D4" i="110" l="1"/>
  <c r="D5" i="133" s="1"/>
  <c r="G5" i="199" l="1"/>
  <c r="G5" i="197"/>
  <c r="G5" i="195"/>
  <c r="G5" i="193"/>
  <c r="G5" i="191"/>
  <c r="D5" i="204"/>
  <c r="G5" i="200"/>
  <c r="G5" i="198"/>
  <c r="G5" i="196"/>
  <c r="G5" i="194"/>
  <c r="G5" i="192"/>
  <c r="D5" i="136"/>
  <c r="D3" i="110"/>
  <c r="D1" i="170"/>
  <c r="J14" i="153"/>
  <c r="A23" i="171"/>
  <c r="A22" i="171"/>
  <c r="A21" i="171"/>
  <c r="A20" i="171"/>
  <c r="A19" i="171"/>
  <c r="A18" i="171"/>
  <c r="A17" i="171"/>
  <c r="A16" i="171"/>
  <c r="A15" i="171"/>
  <c r="A14" i="171"/>
  <c r="A13" i="171"/>
  <c r="A12" i="171"/>
  <c r="A11" i="171"/>
  <c r="A10" i="171"/>
  <c r="A9" i="171"/>
  <c r="A8" i="171"/>
  <c r="A7" i="171"/>
  <c r="A6" i="171"/>
  <c r="A5" i="171"/>
  <c r="A4" i="171"/>
  <c r="A3" i="171"/>
  <c r="A2" i="171"/>
  <c r="A1" i="172"/>
  <c r="J8" i="153"/>
  <c r="J12" i="153"/>
  <c r="R14" i="153"/>
  <c r="G1" i="171" s="1"/>
  <c r="G3" i="191" l="1"/>
  <c r="E4" i="203"/>
  <c r="D3" i="170"/>
  <c r="A11" i="172"/>
  <c r="A9" i="172"/>
  <c r="A7" i="172"/>
  <c r="A5" i="172"/>
  <c r="A3" i="172"/>
  <c r="A12" i="172"/>
  <c r="A10" i="172"/>
  <c r="A8" i="172"/>
  <c r="A6" i="172"/>
  <c r="A4" i="172"/>
  <c r="G4" i="171"/>
  <c r="F3" i="170" s="1"/>
  <c r="F5" i="170" s="1"/>
  <c r="D5" i="170" l="1"/>
  <c r="R18" i="153"/>
  <c r="E14" i="158"/>
  <c r="E15" i="158" s="1"/>
  <c r="D5" i="110" l="1"/>
  <c r="E11" i="158"/>
  <c r="E12" i="158" s="1"/>
  <c r="E8" i="158"/>
  <c r="E9" i="158" s="1"/>
  <c r="E5" i="158"/>
  <c r="E6" i="158" s="1"/>
  <c r="E2" i="158"/>
  <c r="E3" i="158" s="1"/>
  <c r="D4" i="160"/>
  <c r="D5" i="160" s="1"/>
  <c r="D1" i="160"/>
  <c r="D2" i="160" s="1"/>
  <c r="D6" i="204" l="1"/>
  <c r="D6" i="133"/>
  <c r="D3" i="133"/>
  <c r="D2" i="113"/>
  <c r="D3" i="136"/>
  <c r="G6" i="199" l="1"/>
  <c r="G6" i="195"/>
  <c r="G6" i="191"/>
  <c r="D6" i="136"/>
  <c r="G6" i="196"/>
  <c r="G6" i="198"/>
  <c r="G6" i="194"/>
  <c r="G6" i="200"/>
  <c r="G6" i="197"/>
  <c r="G6" i="193"/>
  <c r="G6" i="192"/>
  <c r="E1" i="103"/>
  <c r="E5" i="203" l="1"/>
  <c r="V76" i="133"/>
  <c r="E4" i="103"/>
  <c r="E6" i="103" s="1"/>
  <c r="D4" i="113"/>
  <c r="D3" i="113"/>
  <c r="D11" i="136"/>
  <c r="A1" i="102"/>
  <c r="A12" i="102" s="1"/>
  <c r="A7" i="102" l="1"/>
  <c r="A3" i="102"/>
  <c r="A5" i="102"/>
  <c r="A9" i="102"/>
  <c r="A11" i="102"/>
  <c r="A4" i="102"/>
  <c r="A6" i="102"/>
  <c r="A8" i="102"/>
  <c r="A10" i="102"/>
  <c r="D1" i="113" l="1"/>
  <c r="D2" i="136"/>
  <c r="D2" i="133"/>
  <c r="E2" i="203" l="1"/>
  <c r="G2" i="191"/>
  <c r="D2" i="204"/>
  <c r="G2" i="200"/>
  <c r="G2" i="199"/>
  <c r="G2" i="198"/>
  <c r="G2" i="197"/>
  <c r="G2" i="196"/>
  <c r="G2" i="195"/>
  <c r="G2" i="194"/>
  <c r="G2" i="193"/>
  <c r="G2" i="192"/>
  <c r="D5" i="113"/>
  <c r="E7" i="203"/>
  <c r="D62" i="136"/>
  <c r="D64" i="136" s="1"/>
  <c r="D75" i="133"/>
  <c r="L80" i="101"/>
  <c r="D76" i="133" l="1"/>
  <c r="E23" i="203" s="1"/>
  <c r="E8" i="103"/>
  <c r="J10" i="153" s="1"/>
  <c r="D77" i="133" l="1"/>
  <c r="D78" i="133"/>
  <c r="E25" i="203" s="1"/>
  <c r="E26" i="203" s="1"/>
  <c r="V78" i="133"/>
  <c r="E24" i="203" l="1"/>
  <c r="D79" i="133"/>
</calcChain>
</file>

<file path=xl/sharedStrings.xml><?xml version="1.0" encoding="utf-8"?>
<sst xmlns="http://schemas.openxmlformats.org/spreadsheetml/2006/main" count="1738" uniqueCount="565">
  <si>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</si>
  <si>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</si>
  <si>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</si>
  <si>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</si>
  <si>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</si>
  <si>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</si>
  <si>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</si>
  <si>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</si>
  <si>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</si>
  <si>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</si>
  <si>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DISTRICT:</t>
  </si>
  <si>
    <t>COLLEGE: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</si>
  <si>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</si>
  <si>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</si>
  <si>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</si>
  <si>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</si>
  <si>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</si>
  <si>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</si>
  <si>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</si>
  <si>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</si>
  <si>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</si>
  <si>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</si>
  <si>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</si>
  <si>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</si>
  <si>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</si>
  <si>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</si>
  <si>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</si>
  <si>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</si>
  <si>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</si>
  <si>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</si>
  <si>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</si>
  <si>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</si>
  <si>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</si>
  <si>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</si>
  <si>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</si>
  <si>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</si>
  <si>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</si>
  <si>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</si>
  <si>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</si>
  <si>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</si>
  <si>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</si>
  <si>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</si>
  <si>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</si>
  <si>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</si>
  <si>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</si>
  <si>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</si>
  <si>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</si>
  <si>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</si>
  <si>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</si>
  <si>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</si>
  <si>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</si>
  <si>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</si>
  <si>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</si>
  <si>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</si>
  <si>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</si>
  <si>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</si>
  <si>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</si>
  <si>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</si>
  <si>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</si>
  <si>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</si>
  <si>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</si>
  <si>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</si>
  <si>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</si>
  <si>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</si>
  <si>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</si>
  <si>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</si>
  <si>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</si>
  <si>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</si>
  <si>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</si>
  <si>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</si>
  <si>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</si>
  <si>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</si>
  <si>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</si>
  <si>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</si>
  <si>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</si>
  <si>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</si>
  <si>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</si>
  <si>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</si>
  <si>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</si>
  <si>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</si>
  <si>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</si>
  <si>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</si>
  <si>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</si>
  <si>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</si>
  <si>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</si>
  <si>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</si>
  <si>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</si>
  <si>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</si>
  <si>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</si>
  <si>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</si>
  <si>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</si>
  <si>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</si>
  <si>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</si>
  <si>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</si>
  <si>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</si>
  <si>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</si>
  <si>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</si>
  <si>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</si>
  <si>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</si>
  <si>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</si>
  <si>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</si>
  <si>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</si>
  <si>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</si>
  <si>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</si>
  <si>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</si>
  <si>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</si>
  <si>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</si>
  <si>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</si>
  <si>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</si>
  <si>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</si>
  <si>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</si>
  <si>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</si>
  <si>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</si>
  <si>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</si>
  <si>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</si>
  <si>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</si>
  <si>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</si>
  <si>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</si>
  <si>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</si>
  <si>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</si>
  <si>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</si>
  <si>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</si>
  <si>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</si>
  <si>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</si>
  <si>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</si>
  <si>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</si>
  <si>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</si>
  <si>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</si>
  <si>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</si>
  <si>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</si>
  <si>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</si>
  <si>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</si>
  <si>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</si>
  <si>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</si>
  <si>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</si>
  <si>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</si>
  <si>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</si>
  <si>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</si>
  <si>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</si>
  <si>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</si>
  <si>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</si>
  <si>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</si>
  <si>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</si>
  <si>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</si>
  <si>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</si>
  <si>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</si>
  <si>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</si>
  <si>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</si>
  <si>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</si>
  <si>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</si>
  <si>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</si>
  <si>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</si>
  <si>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</si>
  <si>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</si>
  <si>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</si>
  <si>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</si>
  <si>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</si>
  <si>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</si>
  <si>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</si>
  <si>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</si>
  <si>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</si>
  <si>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</si>
  <si>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</si>
  <si>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</si>
  <si>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</si>
  <si>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</si>
  <si>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</si>
  <si>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</si>
  <si>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</si>
  <si>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</si>
  <si>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</si>
  <si>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</si>
  <si>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</si>
  <si>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</si>
  <si>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</si>
  <si>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</si>
  <si>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</si>
  <si>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</si>
  <si>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</si>
  <si>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</si>
  <si>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</si>
  <si>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</si>
  <si>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</si>
  <si>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</si>
  <si>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</si>
  <si>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</si>
  <si>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</si>
  <si>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</si>
  <si>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</si>
  <si>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</si>
  <si>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</si>
  <si>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</si>
  <si>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</si>
  <si>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</si>
  <si>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</si>
  <si>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</si>
  <si>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</si>
  <si>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</si>
  <si>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</si>
  <si>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</si>
  <si>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</si>
  <si>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</si>
  <si>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</si>
  <si>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</si>
  <si>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</si>
  <si>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</si>
  <si>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</si>
  <si>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</si>
  <si>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</si>
  <si>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</si>
  <si>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</si>
  <si>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</si>
  <si>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</si>
  <si>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</si>
  <si>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</si>
  <si>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</si>
  <si>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</si>
  <si>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</si>
  <si>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</si>
  <si>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</si>
  <si>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</si>
  <si>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</si>
  <si>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</si>
  <si>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</si>
  <si>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</si>
  <si>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</si>
  <si>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</si>
  <si>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</si>
  <si>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</si>
  <si>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</si>
  <si>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</si>
  <si>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</si>
  <si>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</si>
  <si>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</si>
  <si>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</si>
  <si>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</si>
  <si>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</si>
  <si>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</si>
  <si>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</si>
  <si>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</si>
  <si>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</si>
  <si>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</si>
  <si>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</si>
  <si>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</si>
  <si>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MATCH</t>
  </si>
  <si>
    <t>Match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</si>
  <si>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</si>
  <si>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</si>
  <si>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</si>
  <si>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</si>
  <si>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</si>
  <si>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</si>
  <si>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</si>
  <si>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t>RFA NUMBER:</t>
  </si>
  <si>
    <t>District: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</si>
  <si>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</si>
  <si>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</si>
  <si>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</si>
  <si>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</si>
  <si>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</si>
  <si>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</si>
  <si>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</si>
  <si>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Canada College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</si>
  <si>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</si>
  <si>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</si>
  <si>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</si>
  <si>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</si>
  <si>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</si>
  <si>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</si>
  <si>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</si>
  <si>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</si>
  <si>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</si>
  <si>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</si>
  <si>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</si>
  <si>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</si>
  <si>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</si>
  <si>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</si>
  <si>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</si>
  <si>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</si>
  <si>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</si>
  <si>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</si>
  <si>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</si>
  <si>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</si>
  <si>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</si>
  <si>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</si>
  <si>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</si>
  <si>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</si>
  <si>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</si>
  <si>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</si>
  <si>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</si>
  <si>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</si>
  <si>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</si>
  <si>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</si>
  <si>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</si>
  <si>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</si>
  <si>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</si>
  <si>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</si>
  <si>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</si>
  <si>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</si>
  <si>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</si>
  <si>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</si>
  <si>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r>
      <t>District Chief Business Officer</t>
    </r>
    <r>
      <rPr>
        <i/>
        <sz val="10"/>
        <rFont val="Arial"/>
        <family val="2"/>
      </rPr>
      <t xml:space="preserve"> (or authorized designee)</t>
    </r>
  </si>
  <si>
    <r>
      <t>District 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</si>
  <si>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t>MP 1</t>
  </si>
  <si>
    <t>MP 2</t>
  </si>
  <si>
    <t>MP 3</t>
  </si>
  <si>
    <t>MP 4</t>
  </si>
  <si>
    <t>MP 5</t>
  </si>
  <si>
    <t>MP 6</t>
  </si>
  <si>
    <t>MP 7</t>
  </si>
  <si>
    <t>MP 8</t>
  </si>
  <si>
    <t>MP 9</t>
  </si>
  <si>
    <t>MP 10</t>
  </si>
  <si>
    <t>MP 11</t>
  </si>
  <si>
    <t>MP 12</t>
  </si>
  <si>
    <t>MP 13</t>
  </si>
  <si>
    <t>MP 14</t>
  </si>
  <si>
    <t>MP 15</t>
  </si>
  <si>
    <t>MP 16</t>
  </si>
  <si>
    <t>MP 17</t>
  </si>
  <si>
    <t>MP 18</t>
  </si>
  <si>
    <t>MP 19</t>
  </si>
  <si>
    <t>MP 20</t>
  </si>
  <si>
    <t>MP 21</t>
  </si>
  <si>
    <t>MP 22</t>
  </si>
  <si>
    <t>MP 23</t>
  </si>
  <si>
    <t>MP 24</t>
  </si>
  <si>
    <t>MP 25</t>
  </si>
  <si>
    <t>MP 26</t>
  </si>
  <si>
    <t>MP 27</t>
  </si>
  <si>
    <t>MP 28</t>
  </si>
  <si>
    <t>MP 29</t>
  </si>
  <si>
    <t>MP 30</t>
  </si>
  <si>
    <t>MP 31</t>
  </si>
  <si>
    <t>MP 32</t>
  </si>
  <si>
    <t>MP 33</t>
  </si>
  <si>
    <t>MP 34</t>
  </si>
  <si>
    <t>Completed an individual career and skills awareness workshop in middle school that included a normed assessment process and was in a Doing What Matters priority or emerging sector</t>
  </si>
  <si>
    <t>Completed a bridge program between middle school and high school and revised student career/education plan</t>
  </si>
  <si>
    <t>Completed a student orientation &amp; assessment program while in middle school or high school</t>
  </si>
  <si>
    <t>Completed one course in high school within a CTE pathway</t>
  </si>
  <si>
    <t>Completed two or more courses in high school within a CTE pathway</t>
  </si>
  <si>
    <t>Completed a CTE articulated course</t>
  </si>
  <si>
    <t>Successfully completed a CTE dual enrollment course or credit by exam, with receipt of transcripted credits</t>
  </si>
  <si>
    <t>Completed a program in high school within a CTE pathway</t>
  </si>
  <si>
    <t>Completed a bridge program between high school and college in a CTE pathway</t>
  </si>
  <si>
    <t xml:space="preserve">Completed college orientation &amp; assessment as a first-time community college student who entered a community college CTE pathway </t>
  </si>
  <si>
    <t>Transitioned from a high school CTE pathway to a similar community college CTE pathway</t>
  </si>
  <si>
    <t>Transferred from a high school CTE pathway to a similar CSU, UC or private/independent university CTE pathway</t>
  </si>
  <si>
    <t xml:space="preserve">Completed a counselor-approved college education plan, for first-time community college students who enter a CTE pathway </t>
  </si>
  <si>
    <t>During high school, participated in an internship, work-based learning, mentoring, or job shadowing program in a CTE pathway</t>
  </si>
  <si>
    <t>Percentage of community college students, who participated in a high school CTE pathway, whose first math or English course was below transfer-level</t>
  </si>
  <si>
    <t>Completed college level English and/or math, for students in a CTE pathway</t>
  </si>
  <si>
    <t>Completed an associate degree in a major different from student’s college CTE pathway</t>
  </si>
  <si>
    <t>Attained a job placement in the same or similar field of study as CTE pathway</t>
  </si>
  <si>
    <t>Acquired an industry-recognized, third-party credential</t>
  </si>
  <si>
    <t>Attained wages equal to or greater than the median regional wage for that CTE pathway</t>
  </si>
  <si>
    <t>Grant's Purported "Beneficial Impact" on Relevant Businesses</t>
  </si>
  <si>
    <t>Sector</t>
  </si>
  <si>
    <t>Life Sciences/Biotech</t>
  </si>
  <si>
    <t>Agriculture, Water &amp; Environment Tech</t>
  </si>
  <si>
    <t>Health</t>
  </si>
  <si>
    <t>Global Trade &amp; Logistics</t>
  </si>
  <si>
    <t>Info &amp; Comm Tech (ICT)/Digital Media</t>
  </si>
  <si>
    <t>Small Business</t>
  </si>
  <si>
    <t>Energy (Efficiency) &amp; Utilities</t>
  </si>
  <si>
    <t>Deputy Sector Navigator</t>
  </si>
  <si>
    <t xml:space="preserve">COLLEGE: </t>
  </si>
  <si>
    <t>Attained a wage gain in a career in the same or similar CTE pathway</t>
  </si>
  <si>
    <t>Alignment of skillsets within a program (or set of courses) to a particular occupation and the needs of the labor market</t>
  </si>
  <si>
    <t>Regionalization of stackable certificates aligned with a particular occupation ladder</t>
  </si>
  <si>
    <t>Creation of a credit certicate from non-credit certificate</t>
  </si>
  <si>
    <t>Updating the skills of faculty, teachers, counselors, and/or 'supporting staff to student' to reflect labor market needs</t>
  </si>
  <si>
    <t>Integration of small business creation and/or exporting modules into for-credit curriculum in other disciplines</t>
  </si>
  <si>
    <t>Alignment of a certificate with state-, industry-, nationally-, and/or employer-recongnized certification</t>
  </si>
  <si>
    <t>Curriculum articulation along a career or multi-career educational pathway</t>
  </si>
  <si>
    <t>Metric Number*:</t>
  </si>
  <si>
    <t>LI 1</t>
  </si>
  <si>
    <t>LI 2</t>
  </si>
  <si>
    <t>LI 3</t>
  </si>
  <si>
    <t>LI 4</t>
  </si>
  <si>
    <t>LI 5</t>
  </si>
  <si>
    <t>LI 6</t>
  </si>
  <si>
    <t>LI 7</t>
  </si>
  <si>
    <t xml:space="preserve">FUNDING SOURCE: </t>
  </si>
  <si>
    <t>1.2</t>
  </si>
  <si>
    <t>1.3</t>
  </si>
  <si>
    <t>1.4</t>
  </si>
  <si>
    <t>MP 6.A</t>
  </si>
  <si>
    <r>
      <t xml:space="preserve">Completed two courses </t>
    </r>
    <r>
      <rPr>
        <sz val="11"/>
        <rFont val="Arial"/>
        <family val="2"/>
      </rPr>
      <t>in the same CTE Pathway</t>
    </r>
  </si>
  <si>
    <r>
      <t>Retention rate</t>
    </r>
    <r>
      <rPr>
        <sz val="11"/>
        <rFont val="Arial"/>
        <family val="2"/>
      </rPr>
      <t xml:space="preserve"> between Fall and Spring within a CTE pathway</t>
    </r>
  </si>
  <si>
    <r>
      <t xml:space="preserve">Completed a non-CCCCO-approved certificate </t>
    </r>
    <r>
      <rPr>
        <sz val="11"/>
        <rFont val="Arial"/>
        <family val="2"/>
      </rPr>
      <t>within a CTE pathway</t>
    </r>
  </si>
  <si>
    <r>
      <t>Completed a CCCCO-approved c</t>
    </r>
    <r>
      <rPr>
        <sz val="11"/>
        <rFont val="Arial"/>
        <family val="2"/>
      </rPr>
      <t xml:space="preserve">ertificate </t>
    </r>
    <r>
      <rPr>
        <sz val="11"/>
        <rFont val="Arial"/>
        <family val="2"/>
      </rPr>
      <t>within a CTE pathway</t>
    </r>
  </si>
  <si>
    <r>
      <t>Completed a work readiness soft s</t>
    </r>
    <r>
      <rPr>
        <sz val="11"/>
        <rFont val="Arial"/>
        <family val="2"/>
      </rPr>
      <t>kills training program (either stand-alone or embedded) within a CTE pathway</t>
    </r>
  </si>
  <si>
    <t>Completed the CSU-GE or IGETC transfer track/certificate for students in a CTE pathway</t>
  </si>
  <si>
    <r>
      <t xml:space="preserve">Completed </t>
    </r>
    <r>
      <rPr>
        <sz val="11"/>
        <rFont val="Arial"/>
        <family val="2"/>
      </rPr>
      <t>requirements in a CTE pathway</t>
    </r>
    <r>
      <rPr>
        <sz val="11"/>
        <rFont val="Arial"/>
        <family val="2"/>
      </rPr>
      <t xml:space="preserve">, but did not receive a certificate or a degree </t>
    </r>
  </si>
  <si>
    <t>Completed an associate degree in a CTE major</t>
  </si>
  <si>
    <r>
      <t xml:space="preserve">Transferred from community college to a four-year university in the same </t>
    </r>
    <r>
      <rPr>
        <sz val="11"/>
        <color theme="1"/>
        <rFont val="Arial"/>
        <family val="2"/>
      </rPr>
      <t>CTE Pathway</t>
    </r>
    <r>
      <rPr>
        <sz val="11"/>
        <color rgb="FFFF0000"/>
        <rFont val="Arial"/>
        <family val="2"/>
      </rPr>
      <t xml:space="preserve"> </t>
    </r>
  </si>
  <si>
    <r>
      <t>Transferred from community college to a four-year university in</t>
    </r>
    <r>
      <rPr>
        <sz val="11"/>
        <rFont val="Arial"/>
        <family val="2"/>
      </rPr>
      <t xml:space="preserve"> a major different from their CTE pathway</t>
    </r>
  </si>
  <si>
    <t>Participated in a college internship or workplace learning program within a CTE pathway</t>
  </si>
  <si>
    <t>Attained wages greater than the regional standard-of-living wage</t>
  </si>
  <si>
    <t>Participated in incumbent worker training or contract education in a CTE pathway</t>
  </si>
  <si>
    <t>Project Name</t>
  </si>
  <si>
    <t>Regional Consortia</t>
  </si>
  <si>
    <t>Sector Navigator</t>
  </si>
  <si>
    <t>Technical Assistance Provider CoE</t>
  </si>
  <si>
    <t xml:space="preserve">PROJECT: </t>
  </si>
  <si>
    <t>FUNDING SOURCE</t>
  </si>
  <si>
    <t>SB1402x (EWD)</t>
  </si>
  <si>
    <t>Perkins IB, Leadership</t>
  </si>
  <si>
    <r>
      <t xml:space="preserve">SECTOR </t>
    </r>
    <r>
      <rPr>
        <b/>
        <sz val="9"/>
        <rFont val="Arial"/>
        <family val="2"/>
      </rPr>
      <t>(If applicable)</t>
    </r>
    <r>
      <rPr>
        <b/>
        <sz val="11"/>
        <rFont val="Arial"/>
        <family val="2"/>
      </rPr>
      <t xml:space="preserve">:    </t>
    </r>
  </si>
  <si>
    <t xml:space="preserve">DISTRICT (Grantee): 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</si>
  <si>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</t>
    </r>
  </si>
  <si>
    <t>RFA#</t>
  </si>
  <si>
    <t>RFA Title</t>
  </si>
  <si>
    <t xml:space="preserve">FISCAL YEAR: </t>
  </si>
  <si>
    <t>FISCAL YEAR</t>
  </si>
  <si>
    <t>2014/15</t>
  </si>
  <si>
    <t>2015/16</t>
  </si>
  <si>
    <t>FY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</si>
  <si>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</si>
  <si>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</si>
  <si>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</si>
  <si>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</si>
  <si>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</si>
  <si>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</si>
  <si>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</si>
  <si>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</si>
  <si>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</si>
  <si>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</si>
  <si>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</si>
  <si>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</si>
  <si>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305</t>
  </si>
  <si>
    <t>SECTOR</t>
  </si>
  <si>
    <t>SECTOR1</t>
  </si>
  <si>
    <t>SECTOR2</t>
  </si>
  <si>
    <t>SECTOR3</t>
  </si>
  <si>
    <t>SECTOR4</t>
  </si>
  <si>
    <t>SECTOR5</t>
  </si>
  <si>
    <t>SECTOR6</t>
  </si>
  <si>
    <t>SECTOR7</t>
  </si>
  <si>
    <t>SECTOR8</t>
  </si>
  <si>
    <t>SECTOR9</t>
  </si>
  <si>
    <t>SECTOR10</t>
  </si>
  <si>
    <t>-</t>
  </si>
  <si>
    <t>RFA:</t>
  </si>
  <si>
    <t xml:space="preserve">Objective: </t>
  </si>
  <si>
    <t>Leading Indicator:</t>
  </si>
  <si>
    <t>Momentum Point:</t>
  </si>
  <si>
    <t>OBJECTIVES:</t>
  </si>
  <si>
    <t>Objectives/Leading Indicators/Momentum Points</t>
  </si>
  <si>
    <t>Advanced Manufacturing</t>
  </si>
  <si>
    <t>Advanced Transportation &amp; Renewables</t>
  </si>
  <si>
    <t>Retail Hospitality/Tourism/Learn &amp; Earn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</si>
  <si>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</si>
  <si>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</si>
  <si>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</si>
  <si>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</si>
  <si>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</si>
  <si>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</si>
  <si>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</si>
  <si>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</si>
  <si>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</si>
  <si>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</si>
  <si>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</si>
  <si>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</si>
  <si>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</si>
  <si>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</si>
  <si>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</si>
  <si>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</si>
  <si>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</si>
  <si>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</si>
  <si>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</si>
  <si>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</si>
  <si>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</si>
  <si>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</si>
  <si>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</si>
  <si>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</si>
  <si>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</si>
  <si>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</si>
  <si>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</si>
  <si>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</si>
  <si>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</si>
  <si>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</si>
  <si>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</si>
  <si>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</si>
  <si>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</si>
  <si>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</si>
  <si>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</si>
  <si>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</si>
  <si>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</si>
  <si>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</si>
  <si>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</si>
  <si>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</si>
  <si>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</si>
  <si>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</si>
  <si>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</si>
  <si>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</si>
  <si>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</si>
  <si>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</si>
  <si>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</si>
  <si>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</si>
  <si>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</si>
  <si>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</si>
  <si>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</si>
  <si>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</si>
  <si>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</si>
  <si>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</si>
  <si>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</si>
  <si>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</si>
  <si>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</si>
  <si>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</si>
  <si>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</si>
  <si>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</si>
  <si>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</si>
  <si>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</si>
  <si>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</si>
  <si>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</si>
  <si>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</si>
  <si>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</si>
  <si>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</si>
  <si>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</si>
  <si>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</si>
  <si>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</si>
  <si>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</si>
  <si>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</si>
  <si>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</si>
  <si>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</si>
  <si>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</si>
  <si>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10.8</t>
  </si>
  <si>
    <t>Industry Driven Regional Collaborative (IDRC)</t>
  </si>
  <si>
    <t>2013/14</t>
  </si>
  <si>
    <r>
      <t>SECTOR</t>
    </r>
    <r>
      <rPr>
        <b/>
        <sz val="9"/>
        <color theme="1"/>
        <rFont val="Arial"/>
        <family val="2"/>
      </rPr>
      <t xml:space="preserve"> (If applicable)</t>
    </r>
    <r>
      <rPr>
        <b/>
        <sz val="11"/>
        <color theme="1"/>
        <rFont val="Arial"/>
        <family val="2"/>
      </rPr>
      <t xml:space="preserve">:  </t>
    </r>
  </si>
  <si>
    <r>
      <t xml:space="preserve">TOTAL INDIRECT COSTS </t>
    </r>
    <r>
      <rPr>
        <sz val="11"/>
        <rFont val="Arial"/>
        <family val="2"/>
      </rPr>
      <t>(Not to exceed 4% of Direct Costs)</t>
    </r>
    <r>
      <rPr>
        <b/>
        <sz val="11"/>
        <rFont val="Arial"/>
        <family val="2"/>
      </rPr>
      <t xml:space="preserve">:           </t>
    </r>
  </si>
  <si>
    <r>
      <t xml:space="preserve">APPLICATION BUDGET DETAIL SHEET - </t>
    </r>
    <r>
      <rPr>
        <b/>
        <sz val="16"/>
        <color rgb="FFFF0000"/>
        <rFont val="Arial"/>
        <family val="2"/>
      </rPr>
      <t>SB1402x (EWD)</t>
    </r>
  </si>
  <si>
    <t>Funding Requires Dollar-for-Dollar Match</t>
  </si>
  <si>
    <r>
      <t xml:space="preserve">TOTAL INDIRECT COSTS </t>
    </r>
    <r>
      <rPr>
        <i/>
        <sz val="11"/>
        <rFont val="Arial"/>
        <family val="2"/>
      </rPr>
      <t>(Not to Exceed 4% of Direct Costs):</t>
    </r>
  </si>
  <si>
    <t>1.9</t>
  </si>
  <si>
    <t>2.9</t>
  </si>
  <si>
    <t>3.9</t>
  </si>
  <si>
    <t>4.9</t>
  </si>
  <si>
    <t>5.9</t>
  </si>
  <si>
    <t>6.9</t>
  </si>
  <si>
    <t>7.9</t>
  </si>
  <si>
    <t>8.9</t>
  </si>
  <si>
    <t>9.9</t>
  </si>
  <si>
    <t>10.9</t>
  </si>
  <si>
    <t>PROJECT BUDGET:</t>
  </si>
  <si>
    <t>FISCAL YEAR:</t>
  </si>
  <si>
    <t>PROJECT:</t>
  </si>
  <si>
    <t>FUNDING SOURCE:</t>
  </si>
  <si>
    <t>THIS FORM MAY NOT BE REPLICATED</t>
  </si>
  <si>
    <t>PROJECT BUDGET</t>
  </si>
  <si>
    <t>Statement of Work (Annual Workplan)</t>
  </si>
  <si>
    <t>(e.g. 2014/15)</t>
  </si>
  <si>
    <r>
      <t xml:space="preserve">MATCH % </t>
    </r>
    <r>
      <rPr>
        <b/>
        <sz val="10"/>
        <rFont val="Arial"/>
        <family val="2"/>
      </rPr>
      <t>REQUIRED</t>
    </r>
    <r>
      <rPr>
        <b/>
        <sz val="14"/>
        <rFont val="Arial"/>
        <family val="2"/>
      </rPr>
      <t>:</t>
    </r>
  </si>
  <si>
    <t>Match is required please type the percentage for the match.</t>
  </si>
  <si>
    <r>
      <t>TOTAL INDIRECT COSTS</t>
    </r>
    <r>
      <rPr>
        <sz val="11"/>
        <rFont val="Arial"/>
        <family val="2"/>
      </rPr>
      <t xml:space="preserve"> (Not to exceed 4% of Direct Costs)</t>
    </r>
    <r>
      <rPr>
        <b/>
        <sz val="11"/>
        <rFont val="Arial"/>
        <family val="2"/>
      </rPr>
      <t>:</t>
    </r>
  </si>
  <si>
    <t>I authorize this cost proposal as the maximum amount to be claimed for this project and assure that funds shall be spent in compliance with State and Federal Regulations.  I also certify the match (if required) listed above are valid match funding that is not being used as a match for another program requiring match funding and in total are equal, or greater than, the funds requested from CCCCO.</t>
  </si>
  <si>
    <r>
      <t xml:space="preserve">District Chief Business Officer </t>
    </r>
    <r>
      <rPr>
        <i/>
        <u/>
        <sz val="12"/>
        <rFont val="Arial"/>
        <family val="2"/>
      </rPr>
      <t>(or authorized designee)</t>
    </r>
    <r>
      <rPr>
        <b/>
        <i/>
        <u/>
        <sz val="12"/>
        <rFont val="Arial"/>
        <family val="2"/>
      </rPr>
      <t>:</t>
    </r>
  </si>
  <si>
    <t>TOTAL PROJECT BUDGET REQUESTED</t>
  </si>
  <si>
    <t>Clovis College</t>
  </si>
  <si>
    <t>(xx-xxx)</t>
  </si>
  <si>
    <t>15-198</t>
  </si>
  <si>
    <t>EWD (SB 1402)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</si>
</sst>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  <numFmt numFmtId="173" formatCode="0000/00"/>
  </numFmts>
  <fonts count="45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i/>
      <u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1"/>
      <color rgb="FF7030A0"/>
      <name val="Arial"/>
      <family val="2"/>
    </font>
    <font>
      <b/>
      <sz val="11"/>
      <color rgb="FF0070C0"/>
      <name val="Arial"/>
      <family val="2"/>
    </font>
    <font>
      <b/>
      <sz val="12"/>
      <color rgb="FF0066FF"/>
      <name val="Arial"/>
      <family val="2"/>
    </font>
    <font>
      <b/>
      <i/>
      <u/>
      <sz val="12"/>
      <name val="Arial"/>
      <family val="2"/>
    </font>
    <font>
      <i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48118533890809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8">
    <xf numFmtId="164" fontId="0" fillId="0" borderId="0" xfId="0"/>
    <xf numFmtId="164" fontId="0" fillId="0" borderId="0" xfId="0" applyProtection="1"/>
    <xf numFmtId="164" fontId="0" fillId="0" borderId="0" xfId="0" applyProtection="1">
      <protection locked="0"/>
    </xf>
    <xf numFmtId="164" fontId="8" fillId="0" borderId="0" xfId="0" applyFont="1" applyProtection="1"/>
    <xf numFmtId="164" fontId="0" fillId="0" borderId="0" xfId="0" applyFont="1" applyProtection="1"/>
    <xf numFmtId="164" fontId="8" fillId="0" borderId="0" xfId="0" applyFont="1"/>
    <xf numFmtId="164" fontId="8" fillId="0" borderId="0" xfId="0" applyFont="1" applyAlignment="1">
      <alignment horizontal="center"/>
    </xf>
    <xf numFmtId="164" fontId="0" fillId="0" borderId="0" xfId="0" applyFont="1"/>
    <xf numFmtId="15" fontId="20" fillId="0" borderId="0" xfId="3" applyNumberFormat="1" applyFont="1"/>
    <xf numFmtId="0" fontId="19" fillId="0" borderId="0" xfId="3"/>
    <xf numFmtId="0" fontId="21" fillId="0" borderId="0" xfId="3" applyFont="1"/>
    <xf numFmtId="0" fontId="20" fillId="0" borderId="0" xfId="3" applyFont="1"/>
    <xf numFmtId="164" fontId="9" fillId="0" borderId="0" xfId="0" applyFont="1"/>
    <xf numFmtId="15" fontId="20" fillId="0" borderId="0" xfId="3" applyNumberFormat="1" applyFont="1" applyFill="1"/>
    <xf numFmtId="164" fontId="9" fillId="0" borderId="0" xfId="0" applyFont="1" applyAlignment="1">
      <alignment horizontal="center"/>
    </xf>
    <xf numFmtId="164" fontId="13" fillId="2" borderId="1" xfId="0" applyFont="1" applyFill="1" applyBorder="1" applyAlignment="1">
      <alignment horizontal="center"/>
    </xf>
    <xf numFmtId="164" fontId="22" fillId="2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3" fillId="0" borderId="0" xfId="0" applyFont="1" applyAlignment="1" applyProtection="1">
      <alignment horizontal="left" vertical="center"/>
    </xf>
    <xf numFmtId="164" fontId="11" fillId="0" borderId="0" xfId="0" applyFont="1" applyAlignment="1" applyProtection="1">
      <alignment vertical="center" wrapText="1"/>
    </xf>
    <xf numFmtId="164" fontId="4" fillId="0" borderId="0" xfId="0" applyFont="1" applyAlignment="1" applyProtection="1">
      <alignment horizontal="right"/>
    </xf>
    <xf numFmtId="164" fontId="12" fillId="0" borderId="0" xfId="0" applyFont="1"/>
    <xf numFmtId="164" fontId="11" fillId="0" borderId="0" xfId="0" applyFont="1"/>
    <xf numFmtId="164" fontId="11" fillId="0" borderId="10" xfId="0" applyFont="1" applyBorder="1"/>
    <xf numFmtId="164" fontId="11" fillId="0" borderId="11" xfId="0" applyFont="1" applyBorder="1"/>
    <xf numFmtId="164" fontId="11" fillId="0" borderId="2" xfId="0" applyFont="1" applyBorder="1"/>
    <xf numFmtId="164" fontId="11" fillId="0" borderId="12" xfId="0" applyFont="1" applyBorder="1"/>
    <xf numFmtId="164" fontId="11" fillId="0" borderId="0" xfId="0" applyFont="1" applyBorder="1"/>
    <xf numFmtId="164" fontId="11" fillId="0" borderId="13" xfId="0" applyFont="1" applyBorder="1"/>
    <xf numFmtId="164" fontId="8" fillId="0" borderId="0" xfId="0" applyFont="1" applyAlignment="1">
      <alignment horizontal="center" vertical="center"/>
    </xf>
    <xf numFmtId="164" fontId="7" fillId="0" borderId="0" xfId="0" applyFont="1" applyAlignment="1" applyProtection="1">
      <alignment horizontal="left" wrapText="1"/>
    </xf>
    <xf numFmtId="15" fontId="20" fillId="2" borderId="0" xfId="3" applyNumberFormat="1" applyFont="1" applyFill="1"/>
    <xf numFmtId="0" fontId="19" fillId="0" borderId="0" xfId="3" applyAlignment="1">
      <alignment horizontal="left"/>
    </xf>
    <xf numFmtId="164" fontId="0" fillId="0" borderId="0" xfId="0" applyAlignment="1" applyProtection="1"/>
    <xf numFmtId="164" fontId="8" fillId="0" borderId="0" xfId="0" applyFont="1" applyAlignment="1" applyProtection="1"/>
    <xf numFmtId="169" fontId="0" fillId="0" borderId="0" xfId="1" applyNumberFormat="1" applyFont="1"/>
    <xf numFmtId="0" fontId="19" fillId="2" borderId="0" xfId="3" applyFill="1"/>
    <xf numFmtId="0" fontId="23" fillId="2" borderId="0" xfId="3" applyFont="1" applyFill="1" applyProtection="1"/>
    <xf numFmtId="49" fontId="21" fillId="2" borderId="0" xfId="3" applyNumberFormat="1" applyFont="1" applyFill="1"/>
    <xf numFmtId="164" fontId="7" fillId="0" borderId="0" xfId="0" applyFont="1" applyAlignment="1" applyProtection="1">
      <alignment wrapText="1"/>
    </xf>
    <xf numFmtId="164" fontId="6" fillId="0" borderId="0" xfId="0" applyFont="1" applyAlignment="1" applyProtection="1">
      <alignment wrapText="1"/>
    </xf>
    <xf numFmtId="164" fontId="4" fillId="0" borderId="0" xfId="0" applyFont="1" applyProtection="1"/>
    <xf numFmtId="164" fontId="6" fillId="0" borderId="0" xfId="0" applyFont="1" applyProtection="1"/>
    <xf numFmtId="165" fontId="13" fillId="0" borderId="0" xfId="0" applyNumberFormat="1" applyFont="1" applyBorder="1" applyAlignment="1" applyProtection="1"/>
    <xf numFmtId="43" fontId="24" fillId="0" borderId="0" xfId="1" applyFont="1" applyAlignment="1" applyProtection="1">
      <alignment horizontal="center" vertical="center" wrapText="1"/>
    </xf>
    <xf numFmtId="164" fontId="12" fillId="0" borderId="10" xfId="0" applyFont="1" applyBorder="1"/>
    <xf numFmtId="164" fontId="12" fillId="0" borderId="0" xfId="0" applyFont="1" applyBorder="1" applyAlignment="1">
      <alignment horizontal="right"/>
    </xf>
    <xf numFmtId="164" fontId="12" fillId="0" borderId="0" xfId="0" applyFont="1" applyProtection="1"/>
    <xf numFmtId="164" fontId="12" fillId="0" borderId="22" xfId="0" applyFont="1" applyBorder="1" applyProtection="1"/>
    <xf numFmtId="164" fontId="12" fillId="0" borderId="10" xfId="0" applyFont="1" applyBorder="1" applyProtection="1"/>
    <xf numFmtId="164" fontId="12" fillId="0" borderId="0" xfId="0" applyFont="1" applyBorder="1" applyAlignment="1" applyProtection="1">
      <alignment horizontal="right"/>
    </xf>
    <xf numFmtId="164" fontId="12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4" fillId="0" borderId="0" xfId="0" applyFont="1" applyFill="1" applyAlignment="1" applyProtection="1"/>
    <xf numFmtId="164" fontId="13" fillId="0" borderId="0" xfId="0" applyFont="1" applyFill="1" applyAlignment="1" applyProtection="1"/>
    <xf numFmtId="164" fontId="0" fillId="0" borderId="0" xfId="0" applyFill="1"/>
    <xf numFmtId="0" fontId="2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164" fontId="13" fillId="0" borderId="0" xfId="0" applyFont="1"/>
    <xf numFmtId="164" fontId="8" fillId="0" borderId="0" xfId="0" applyFont="1" applyAlignment="1" applyProtection="1">
      <alignment horizontal="center"/>
    </xf>
    <xf numFmtId="164" fontId="8" fillId="0" borderId="26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left" vertical="center"/>
    </xf>
    <xf numFmtId="166" fontId="13" fillId="0" borderId="1" xfId="2" applyNumberFormat="1" applyFont="1" applyBorder="1" applyAlignment="1" applyProtection="1"/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0" fillId="0" borderId="2" xfId="0" applyFont="1" applyBorder="1" applyAlignment="1" applyProtection="1">
      <alignment horizontal="left" vertical="center" wrapText="1"/>
    </xf>
    <xf numFmtId="164" fontId="8" fillId="0" borderId="17" xfId="0" applyFont="1" applyFill="1" applyBorder="1" applyAlignment="1" applyProtection="1">
      <alignment horizontal="left" vertical="center"/>
    </xf>
    <xf numFmtId="49" fontId="11" fillId="0" borderId="0" xfId="0" applyNumberFormat="1" applyFont="1" applyAlignment="1" applyProtection="1">
      <alignment vertical="center" wrapText="1"/>
    </xf>
    <xf numFmtId="49" fontId="8" fillId="0" borderId="0" xfId="0" applyNumberFormat="1" applyFont="1" applyProtection="1"/>
    <xf numFmtId="49" fontId="8" fillId="0" borderId="0" xfId="0" applyNumberFormat="1" applyFont="1"/>
    <xf numFmtId="171" fontId="0" fillId="0" borderId="0" xfId="0" applyNumberFormat="1" applyFont="1"/>
    <xf numFmtId="170" fontId="13" fillId="4" borderId="29" xfId="2" applyNumberFormat="1" applyFont="1" applyFill="1" applyBorder="1" applyAlignment="1" applyProtection="1">
      <alignment wrapText="1"/>
    </xf>
    <xf numFmtId="164" fontId="13" fillId="4" borderId="1" xfId="0" applyFont="1" applyFill="1" applyBorder="1" applyAlignment="1" applyProtection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164" fontId="18" fillId="0" borderId="0" xfId="0" applyFont="1" applyBorder="1" applyAlignment="1" applyProtection="1">
      <alignment vertical="center"/>
    </xf>
    <xf numFmtId="164" fontId="11" fillId="0" borderId="0" xfId="0" applyFont="1" applyBorder="1" applyAlignment="1" applyProtection="1">
      <alignment vertical="center"/>
    </xf>
    <xf numFmtId="164" fontId="17" fillId="0" borderId="0" xfId="0" applyFont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0" xfId="0" applyAlignment="1">
      <alignment vertical="center"/>
    </xf>
    <xf numFmtId="164" fontId="0" fillId="0" borderId="37" xfId="0" applyFont="1" applyBorder="1" applyAlignment="1" applyProtection="1">
      <alignment horizontal="left" vertical="center" wrapText="1"/>
    </xf>
    <xf numFmtId="164" fontId="8" fillId="0" borderId="36" xfId="0" applyFont="1" applyFill="1" applyBorder="1" applyAlignment="1" applyProtection="1">
      <alignment vertical="center"/>
      <protection locked="0"/>
    </xf>
    <xf numFmtId="164" fontId="8" fillId="0" borderId="36" xfId="0" applyFont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8" fillId="0" borderId="26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45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172" fontId="12" fillId="0" borderId="15" xfId="0" applyNumberFormat="1" applyFont="1" applyBorder="1" applyAlignment="1" applyProtection="1">
      <alignment horizontal="center"/>
      <protection locked="0"/>
    </xf>
    <xf numFmtId="164" fontId="12" fillId="0" borderId="0" xfId="0" applyFont="1" applyAlignment="1">
      <alignment vertical="center"/>
    </xf>
    <xf numFmtId="164" fontId="12" fillId="0" borderId="14" xfId="0" applyFont="1" applyBorder="1" applyAlignment="1" applyProtection="1">
      <alignment horizontal="center"/>
    </xf>
    <xf numFmtId="164" fontId="25" fillId="0" borderId="0" xfId="0" applyFont="1" applyAlignment="1" applyProtection="1">
      <alignment horizontal="left" wrapText="1"/>
    </xf>
    <xf numFmtId="169" fontId="27" fillId="0" borderId="0" xfId="1" applyNumberFormat="1" applyFont="1" applyAlignment="1" applyProtection="1">
      <alignment horizontal="left" vertical="center" wrapText="1"/>
    </xf>
    <xf numFmtId="164" fontId="4" fillId="0" borderId="0" xfId="0" applyFont="1" applyAlignment="1" applyProtection="1">
      <alignment horizontal="right" vertical="center"/>
    </xf>
    <xf numFmtId="164" fontId="4" fillId="4" borderId="28" xfId="0" applyFont="1" applyFill="1" applyBorder="1" applyAlignment="1" applyProtection="1">
      <alignment horizontal="center" vertical="center" wrapText="1"/>
    </xf>
    <xf numFmtId="164" fontId="17" fillId="0" borderId="0" xfId="0" applyFont="1" applyAlignment="1" applyProtection="1">
      <alignment horizontal="left" vertical="center" wrapText="1"/>
    </xf>
    <xf numFmtId="164" fontId="28" fillId="0" borderId="0" xfId="0" applyFont="1" applyAlignment="1" applyProtection="1"/>
    <xf numFmtId="164" fontId="29" fillId="0" borderId="0" xfId="0" applyFont="1"/>
    <xf numFmtId="171" fontId="9" fillId="0" borderId="0" xfId="0" applyNumberFormat="1" applyFont="1"/>
    <xf numFmtId="164" fontId="11" fillId="2" borderId="1" xfId="0" applyFont="1" applyFill="1" applyBorder="1" applyAlignment="1">
      <alignment horizontal="center"/>
    </xf>
    <xf numFmtId="164" fontId="12" fillId="0" borderId="0" xfId="0" applyFont="1" applyBorder="1" applyAlignment="1" applyProtection="1">
      <alignment vertical="center"/>
    </xf>
    <xf numFmtId="164" fontId="22" fillId="0" borderId="0" xfId="0" applyFont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4" fontId="13" fillId="0" borderId="0" xfId="0" applyFont="1" applyAlignment="1" applyProtection="1">
      <alignment vertical="center" wrapText="1"/>
    </xf>
    <xf numFmtId="49" fontId="12" fillId="0" borderId="17" xfId="0" applyNumberFormat="1" applyFont="1" applyBorder="1" applyAlignment="1" applyProtection="1">
      <alignment horizontal="center" vertical="center"/>
    </xf>
    <xf numFmtId="164" fontId="9" fillId="0" borderId="0" xfId="0" applyFont="1" applyAlignment="1">
      <alignment wrapText="1"/>
    </xf>
    <xf numFmtId="164" fontId="13" fillId="0" borderId="0" xfId="0" applyFont="1" applyAlignment="1">
      <alignment horizontal="right" vertical="center"/>
    </xf>
    <xf numFmtId="164" fontId="12" fillId="0" borderId="17" xfId="0" applyFont="1" applyBorder="1" applyAlignment="1" applyProtection="1">
      <alignment vertical="center"/>
    </xf>
    <xf numFmtId="49" fontId="7" fillId="0" borderId="17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left"/>
    </xf>
    <xf numFmtId="164" fontId="9" fillId="0" borderId="0" xfId="0" applyFont="1" applyProtection="1"/>
    <xf numFmtId="164" fontId="9" fillId="0" borderId="0" xfId="0" applyFont="1" applyAlignment="1" applyProtection="1">
      <alignment wrapText="1"/>
    </xf>
    <xf numFmtId="171" fontId="9" fillId="0" borderId="0" xfId="0" applyNumberFormat="1" applyFont="1" applyAlignment="1" applyProtection="1">
      <alignment horizontal="left" vertical="center" indent="5"/>
    </xf>
    <xf numFmtId="164" fontId="32" fillId="0" borderId="0" xfId="0" applyFont="1" applyProtection="1"/>
    <xf numFmtId="171" fontId="2" fillId="0" borderId="0" xfId="0" applyNumberFormat="1" applyFont="1" applyAlignment="1" applyProtection="1">
      <alignment horizontal="left" vertical="center" indent="5"/>
    </xf>
    <xf numFmtId="164" fontId="20" fillId="0" borderId="0" xfId="0" applyFont="1" applyProtection="1"/>
    <xf numFmtId="171" fontId="30" fillId="0" borderId="0" xfId="0" applyNumberFormat="1" applyFont="1" applyAlignment="1" applyProtection="1">
      <alignment horizontal="left" vertical="center" indent="5"/>
    </xf>
    <xf numFmtId="171" fontId="9" fillId="0" borderId="0" xfId="0" applyNumberFormat="1" applyFont="1" applyProtection="1"/>
    <xf numFmtId="49" fontId="12" fillId="0" borderId="35" xfId="0" applyNumberFormat="1" applyFont="1" applyBorder="1" applyAlignment="1" applyProtection="1">
      <alignment horizontal="center" vertical="center"/>
    </xf>
    <xf numFmtId="164" fontId="13" fillId="0" borderId="0" xfId="0" applyFont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17" fillId="0" borderId="0" xfId="0" applyFont="1" applyAlignment="1" applyProtection="1">
      <alignment horizontal="left" vertical="center" wrapText="1"/>
    </xf>
    <xf numFmtId="164" fontId="13" fillId="0" borderId="0" xfId="0" applyFont="1" applyAlignment="1" applyProtection="1">
      <alignment horizontal="left" vertical="center" wrapText="1"/>
    </xf>
    <xf numFmtId="164" fontId="20" fillId="0" borderId="0" xfId="0" applyFont="1" applyAlignment="1" applyProtection="1">
      <alignment wrapText="1"/>
    </xf>
    <xf numFmtId="164" fontId="11" fillId="2" borderId="7" xfId="0" applyFont="1" applyFill="1" applyBorder="1" applyProtection="1"/>
    <xf numFmtId="164" fontId="11" fillId="2" borderId="1" xfId="0" applyFont="1" applyFill="1" applyBorder="1" applyAlignment="1" applyProtection="1">
      <alignment horizontal="center"/>
    </xf>
    <xf numFmtId="168" fontId="13" fillId="0" borderId="0" xfId="0" applyNumberFormat="1" applyFont="1" applyBorder="1" applyAlignment="1" applyProtection="1"/>
    <xf numFmtId="164" fontId="13" fillId="0" borderId="0" xfId="0" applyFont="1" applyBorder="1" applyAlignment="1" applyProtection="1">
      <alignment horizontal="left" vertical="center"/>
    </xf>
    <xf numFmtId="165" fontId="13" fillId="0" borderId="0" xfId="0" applyNumberFormat="1" applyFont="1" applyBorder="1" applyAlignment="1" applyProtection="1">
      <alignment horizontal="left" vertical="center"/>
    </xf>
    <xf numFmtId="164" fontId="12" fillId="2" borderId="1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64" fontId="12" fillId="0" borderId="0" xfId="0" applyFont="1" applyAlignment="1">
      <alignment horizontal="center"/>
    </xf>
    <xf numFmtId="0" fontId="12" fillId="0" borderId="0" xfId="0" applyNumberFormat="1" applyFont="1"/>
    <xf numFmtId="164" fontId="12" fillId="2" borderId="0" xfId="0" applyFont="1" applyFill="1"/>
    <xf numFmtId="164" fontId="12" fillId="2" borderId="1" xfId="0" applyFont="1" applyFill="1" applyBorder="1"/>
    <xf numFmtId="171" fontId="12" fillId="0" borderId="0" xfId="0" applyNumberFormat="1" applyFont="1"/>
    <xf numFmtId="171" fontId="12" fillId="0" borderId="0" xfId="0" applyNumberFormat="1" applyFont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164" fontId="12" fillId="0" borderId="0" xfId="0" applyFont="1" applyAlignment="1">
      <alignment horizontal="right"/>
    </xf>
    <xf numFmtId="164" fontId="12" fillId="2" borderId="0" xfId="0" applyFont="1" applyFill="1" applyAlignment="1">
      <alignment horizontal="right"/>
    </xf>
    <xf numFmtId="171" fontId="11" fillId="2" borderId="0" xfId="0" applyNumberFormat="1" applyFont="1" applyFill="1"/>
    <xf numFmtId="164" fontId="11" fillId="2" borderId="0" xfId="0" quotePrefix="1" applyFont="1" applyFill="1" applyAlignment="1">
      <alignment horizont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left" vertical="center"/>
    </xf>
    <xf numFmtId="164" fontId="11" fillId="0" borderId="22" xfId="0" applyFont="1" applyBorder="1" applyProtection="1"/>
    <xf numFmtId="164" fontId="0" fillId="0" borderId="17" xfId="0" applyFont="1" applyBorder="1" applyProtection="1"/>
    <xf numFmtId="164" fontId="0" fillId="0" borderId="35" xfId="0" applyFont="1" applyBorder="1" applyProtection="1"/>
    <xf numFmtId="164" fontId="11" fillId="0" borderId="17" xfId="0" applyFont="1" applyBorder="1" applyAlignment="1" applyProtection="1">
      <alignment horizontal="center" vertical="center"/>
    </xf>
    <xf numFmtId="164" fontId="9" fillId="0" borderId="0" xfId="0" applyFont="1" applyBorder="1" applyAlignment="1" applyProtection="1">
      <alignment horizontal="right" vertical="center"/>
    </xf>
    <xf numFmtId="164" fontId="13" fillId="0" borderId="0" xfId="0" applyFont="1" applyBorder="1" applyAlignment="1" applyProtection="1">
      <alignment horizontal="center" vertical="center"/>
    </xf>
    <xf numFmtId="164" fontId="13" fillId="0" borderId="10" xfId="0" applyFont="1" applyBorder="1" applyAlignment="1" applyProtection="1">
      <alignment horizontal="left" vertical="center"/>
    </xf>
    <xf numFmtId="164" fontId="13" fillId="0" borderId="1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right" vertical="center"/>
    </xf>
    <xf numFmtId="164" fontId="13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left" vertical="center" wrapText="1"/>
    </xf>
    <xf numFmtId="164" fontId="12" fillId="0" borderId="0" xfId="0" applyFont="1" applyFill="1" applyAlignment="1">
      <alignment vertical="center"/>
    </xf>
    <xf numFmtId="164" fontId="12" fillId="0" borderId="17" xfId="0" applyFont="1" applyBorder="1" applyProtection="1"/>
    <xf numFmtId="164" fontId="13" fillId="0" borderId="11" xfId="0" applyFont="1" applyFill="1" applyBorder="1" applyAlignment="1" applyProtection="1">
      <alignment horizontal="left" vertical="center"/>
    </xf>
    <xf numFmtId="164" fontId="9" fillId="0" borderId="2" xfId="0" applyFont="1" applyFill="1" applyBorder="1" applyAlignment="1" applyProtection="1">
      <alignment horizontal="right" vertical="center"/>
    </xf>
    <xf numFmtId="164" fontId="13" fillId="0" borderId="2" xfId="0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164" fontId="13" fillId="6" borderId="16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vertical="center"/>
    </xf>
    <xf numFmtId="171" fontId="11" fillId="0" borderId="0" xfId="0" applyNumberFormat="1" applyFont="1" applyAlignment="1" applyProtection="1">
      <alignment vertical="center"/>
    </xf>
    <xf numFmtId="164" fontId="8" fillId="0" borderId="0" xfId="0" applyFont="1" applyBorder="1" applyAlignment="1" applyProtection="1">
      <alignment horizontal="left" vertical="center" wrapText="1"/>
    </xf>
    <xf numFmtId="171" fontId="13" fillId="0" borderId="21" xfId="0" applyNumberFormat="1" applyFont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12" fillId="0" borderId="17" xfId="0" applyNumberFormat="1" applyFont="1" applyBorder="1" applyProtection="1"/>
    <xf numFmtId="0" fontId="13" fillId="0" borderId="21" xfId="0" applyNumberFormat="1" applyFont="1" applyBorder="1" applyAlignment="1" applyProtection="1">
      <alignment horizontal="center" vertical="center"/>
    </xf>
    <xf numFmtId="0" fontId="0" fillId="0" borderId="17" xfId="0" applyNumberFormat="1" applyFont="1" applyBorder="1" applyProtection="1"/>
    <xf numFmtId="0" fontId="0" fillId="0" borderId="35" xfId="0" applyNumberFormat="1" applyFont="1" applyBorder="1" applyProtection="1"/>
    <xf numFmtId="0" fontId="0" fillId="0" borderId="0" xfId="0" applyNumberFormat="1" applyFont="1"/>
    <xf numFmtId="164" fontId="35" fillId="0" borderId="0" xfId="0" applyFont="1" applyAlignment="1" applyProtection="1">
      <alignment vertical="center" wrapText="1"/>
    </xf>
    <xf numFmtId="0" fontId="12" fillId="0" borderId="22" xfId="0" applyNumberFormat="1" applyFont="1" applyBorder="1" applyProtection="1"/>
    <xf numFmtId="164" fontId="24" fillId="0" borderId="0" xfId="0" applyFont="1" applyAlignment="1">
      <alignment horizontal="center" vertical="center" wrapText="1"/>
    </xf>
    <xf numFmtId="164" fontId="25" fillId="0" borderId="0" xfId="0" applyFont="1" applyAlignment="1" applyProtection="1">
      <alignment vertical="center"/>
    </xf>
    <xf numFmtId="164" fontId="0" fillId="0" borderId="0" xfId="0" applyFont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11" fillId="0" borderId="22" xfId="0" applyFont="1" applyBorder="1" applyAlignment="1" applyProtection="1">
      <alignment horizontal="left" vertical="center"/>
    </xf>
    <xf numFmtId="170" fontId="9" fillId="0" borderId="33" xfId="2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164" fontId="13" fillId="4" borderId="31" xfId="0" applyFont="1" applyFill="1" applyBorder="1" applyAlignment="1" applyProtection="1">
      <alignment horizontal="center" vertical="center"/>
    </xf>
    <xf numFmtId="164" fontId="0" fillId="0" borderId="0" xfId="0" applyFill="1" applyAlignment="1" applyProtection="1">
      <alignment vertical="center"/>
    </xf>
    <xf numFmtId="164" fontId="13" fillId="0" borderId="0" xfId="0" applyFont="1" applyFill="1" applyAlignment="1" applyProtection="1">
      <alignment horizontal="right" vertical="center"/>
    </xf>
    <xf numFmtId="170" fontId="13" fillId="0" borderId="0" xfId="2" applyNumberFormat="1" applyFont="1" applyFill="1" applyAlignment="1" applyProtection="1">
      <alignment horizontal="center" vertical="center"/>
      <protection locked="0"/>
    </xf>
    <xf numFmtId="169" fontId="27" fillId="0" borderId="0" xfId="1" applyNumberFormat="1" applyFont="1" applyFill="1" applyAlignment="1" applyProtection="1">
      <alignment horizontal="left" vertical="center" wrapText="1"/>
    </xf>
    <xf numFmtId="164" fontId="0" fillId="0" borderId="0" xfId="0" applyFill="1" applyAlignment="1">
      <alignment vertical="center"/>
    </xf>
    <xf numFmtId="169" fontId="36" fillId="0" borderId="0" xfId="1" applyNumberFormat="1" applyFont="1" applyFill="1" applyAlignment="1" applyProtection="1">
      <alignment horizontal="left" vertical="center" wrapText="1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170" fontId="13" fillId="0" borderId="33" xfId="2" applyNumberFormat="1" applyFont="1" applyBorder="1" applyAlignment="1" applyProtection="1">
      <protection locked="0"/>
    </xf>
    <xf numFmtId="170" fontId="13" fillId="0" borderId="34" xfId="2" applyNumberFormat="1" applyFont="1" applyBorder="1" applyAlignment="1" applyProtection="1">
      <protection locked="0"/>
    </xf>
    <xf numFmtId="170" fontId="13" fillId="0" borderId="28" xfId="2" applyNumberFormat="1" applyFont="1" applyBorder="1" applyAlignment="1" applyProtection="1"/>
    <xf numFmtId="49" fontId="9" fillId="0" borderId="2" xfId="0" applyNumberFormat="1" applyFont="1" applyFill="1" applyBorder="1" applyAlignment="1" applyProtection="1">
      <alignment horizontal="left" vertical="center" wrapText="1"/>
    </xf>
    <xf numFmtId="43" fontId="26" fillId="0" borderId="0" xfId="1" applyFont="1" applyAlignment="1" applyProtection="1">
      <alignment horizontal="center" vertical="center" wrapText="1"/>
    </xf>
    <xf numFmtId="166" fontId="9" fillId="0" borderId="19" xfId="2" applyNumberFormat="1" applyFont="1" applyBorder="1" applyAlignment="1" applyProtection="1">
      <alignment vertical="center"/>
    </xf>
    <xf numFmtId="166" fontId="9" fillId="0" borderId="20" xfId="2" applyNumberFormat="1" applyFont="1" applyBorder="1" applyAlignment="1" applyProtection="1">
      <alignment vertical="center"/>
    </xf>
    <xf numFmtId="166" fontId="9" fillId="3" borderId="1" xfId="2" applyNumberFormat="1" applyFont="1" applyFill="1" applyBorder="1" applyAlignment="1" applyProtection="1">
      <alignment horizontal="center"/>
    </xf>
    <xf numFmtId="171" fontId="9" fillId="0" borderId="23" xfId="0" applyNumberFormat="1" applyFont="1" applyBorder="1" applyAlignment="1" applyProtection="1">
      <alignment horizontal="left" vertical="center"/>
      <protection locked="0"/>
    </xf>
    <xf numFmtId="170" fontId="9" fillId="0" borderId="28" xfId="2" applyNumberFormat="1" applyFont="1" applyBorder="1" applyAlignment="1" applyProtection="1">
      <protection locked="0"/>
    </xf>
    <xf numFmtId="171" fontId="9" fillId="0" borderId="18" xfId="0" applyNumberFormat="1" applyFont="1" applyBorder="1" applyAlignment="1" applyProtection="1">
      <alignment horizontal="left" vertical="center"/>
      <protection locked="0"/>
    </xf>
    <xf numFmtId="170" fontId="9" fillId="0" borderId="33" xfId="2" applyNumberFormat="1" applyFont="1" applyBorder="1" applyAlignment="1" applyProtection="1">
      <protection locked="0"/>
    </xf>
    <xf numFmtId="171" fontId="9" fillId="0" borderId="24" xfId="0" applyNumberFormat="1" applyFont="1" applyBorder="1" applyAlignment="1" applyProtection="1">
      <alignment horizontal="left" vertical="center"/>
      <protection locked="0"/>
    </xf>
    <xf numFmtId="170" fontId="9" fillId="0" borderId="34" xfId="2" applyNumberFormat="1" applyFont="1" applyBorder="1" applyAlignment="1" applyProtection="1">
      <protection locked="0"/>
    </xf>
    <xf numFmtId="171" fontId="9" fillId="0" borderId="49" xfId="0" applyNumberFormat="1" applyFont="1" applyBorder="1" applyAlignment="1" applyProtection="1">
      <alignment horizontal="left" vertical="center"/>
      <protection locked="0"/>
    </xf>
    <xf numFmtId="166" fontId="13" fillId="0" borderId="25" xfId="2" applyNumberFormat="1" applyFont="1" applyBorder="1" applyAlignment="1" applyProtection="1">
      <alignment horizontal="center"/>
    </xf>
    <xf numFmtId="166" fontId="13" fillId="0" borderId="12" xfId="2" applyNumberFormat="1" applyFont="1" applyBorder="1" applyAlignment="1" applyProtection="1">
      <alignment horizontal="center"/>
    </xf>
    <xf numFmtId="166" fontId="13" fillId="7" borderId="1" xfId="2" applyNumberFormat="1" applyFont="1" applyFill="1" applyBorder="1" applyAlignment="1" applyProtection="1"/>
    <xf numFmtId="166" fontId="13" fillId="7" borderId="28" xfId="2" applyNumberFormat="1" applyFont="1" applyFill="1" applyBorder="1" applyAlignment="1" applyProtection="1">
      <protection locked="0"/>
    </xf>
    <xf numFmtId="169" fontId="0" fillId="0" borderId="0" xfId="1" applyNumberFormat="1" applyFont="1" applyProtection="1"/>
    <xf numFmtId="169" fontId="24" fillId="0" borderId="0" xfId="1" applyNumberFormat="1" applyFont="1" applyAlignment="1">
      <alignment horizontal="left" vertical="center" wrapText="1"/>
    </xf>
    <xf numFmtId="169" fontId="13" fillId="0" borderId="0" xfId="1" applyNumberFormat="1" applyFont="1"/>
    <xf numFmtId="169" fontId="24" fillId="0" borderId="0" xfId="1" applyNumberFormat="1" applyFont="1"/>
    <xf numFmtId="166" fontId="26" fillId="7" borderId="34" xfId="2" applyNumberFormat="1" applyFont="1" applyFill="1" applyBorder="1" applyAlignment="1" applyProtection="1">
      <alignment horizontal="center" vertical="center" wrapText="1"/>
    </xf>
    <xf numFmtId="164" fontId="13" fillId="7" borderId="1" xfId="0" applyFont="1" applyFill="1" applyBorder="1" applyAlignment="1" applyProtection="1">
      <alignment horizontal="center" vertical="center" wrapText="1"/>
    </xf>
    <xf numFmtId="169" fontId="13" fillId="7" borderId="28" xfId="1" applyNumberFormat="1" applyFont="1" applyFill="1" applyBorder="1" applyAlignment="1" applyProtection="1">
      <alignment horizontal="center" vertical="center" wrapText="1"/>
    </xf>
    <xf numFmtId="169" fontId="8" fillId="0" borderId="0" xfId="1" applyNumberFormat="1" applyFont="1" applyAlignment="1">
      <alignment horizontal="center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49" fontId="9" fillId="0" borderId="33" xfId="0" applyNumberFormat="1" applyFont="1" applyBorder="1" applyAlignment="1" applyProtection="1">
      <alignment horizontal="left" vertical="center" wrapText="1"/>
      <protection locked="0"/>
    </xf>
    <xf numFmtId="49" fontId="9" fillId="0" borderId="34" xfId="0" applyNumberFormat="1" applyFont="1" applyBorder="1" applyAlignment="1" applyProtection="1">
      <alignment horizontal="left" vertical="center" wrapText="1"/>
      <protection locked="0"/>
    </xf>
    <xf numFmtId="164" fontId="13" fillId="0" borderId="0" xfId="0" applyFont="1" applyAlignment="1" applyProtection="1">
      <alignment horizontal="right" vertical="center"/>
    </xf>
    <xf numFmtId="169" fontId="27" fillId="0" borderId="0" xfId="1" applyNumberFormat="1" applyFont="1" applyAlignment="1" applyProtection="1">
      <alignment vertical="center" wrapText="1"/>
    </xf>
    <xf numFmtId="164" fontId="40" fillId="0" borderId="0" xfId="0" applyFont="1" applyAlignment="1">
      <alignment horizontal="center"/>
    </xf>
    <xf numFmtId="164" fontId="40" fillId="0" borderId="0" xfId="0" applyFont="1" applyAlignment="1">
      <alignment horizontal="left"/>
    </xf>
    <xf numFmtId="164" fontId="40" fillId="0" borderId="0" xfId="0" applyFont="1" applyAlignment="1">
      <alignment horizontal="right"/>
    </xf>
    <xf numFmtId="43" fontId="26" fillId="0" borderId="17" xfId="1" applyFont="1" applyBorder="1" applyAlignment="1" applyProtection="1">
      <alignment horizontal="center" vertical="center" wrapText="1"/>
    </xf>
    <xf numFmtId="164" fontId="40" fillId="0" borderId="0" xfId="0" applyFont="1" applyAlignment="1">
      <alignment vertical="center"/>
    </xf>
    <xf numFmtId="170" fontId="41" fillId="7" borderId="29" xfId="2" applyNumberFormat="1" applyFont="1" applyFill="1" applyBorder="1" applyAlignment="1" applyProtection="1">
      <alignment horizontal="center" vertical="center" wrapText="1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13" fillId="7" borderId="28" xfId="0" applyFont="1" applyFill="1" applyBorder="1" applyAlignment="1" applyProtection="1">
      <alignment horizontal="center" vertical="center" wrapText="1"/>
    </xf>
    <xf numFmtId="164" fontId="13" fillId="0" borderId="0" xfId="0" applyFont="1" applyAlignment="1" applyProtection="1">
      <alignment horizontal="left" vertical="center" wrapText="1"/>
    </xf>
    <xf numFmtId="164" fontId="7" fillId="0" borderId="0" xfId="0" applyFont="1" applyAlignment="1" applyProtection="1">
      <alignment vertical="center"/>
    </xf>
    <xf numFmtId="173" fontId="7" fillId="5" borderId="16" xfId="0" quotePrefix="1" applyNumberFormat="1" applyFont="1" applyFill="1" applyBorder="1" applyAlignment="1" applyProtection="1">
      <alignment horizontal="left" vertical="center"/>
      <protection locked="0"/>
    </xf>
    <xf numFmtId="165" fontId="7" fillId="5" borderId="16" xfId="0" applyNumberFormat="1" applyFont="1" applyFill="1" applyBorder="1" applyAlignment="1" applyProtection="1">
      <alignment horizontal="left" vertical="center"/>
      <protection locked="0"/>
    </xf>
    <xf numFmtId="164" fontId="10" fillId="0" borderId="0" xfId="0" applyFont="1" applyAlignment="1" applyProtection="1">
      <alignment vertical="center"/>
    </xf>
    <xf numFmtId="164" fontId="39" fillId="0" borderId="0" xfId="0" applyFont="1" applyAlignment="1" applyProtection="1">
      <alignment vertical="center"/>
    </xf>
    <xf numFmtId="9" fontId="7" fillId="5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vertical="center" wrapText="1"/>
    </xf>
    <xf numFmtId="164" fontId="22" fillId="0" borderId="0" xfId="0" applyFont="1" applyAlignment="1" applyProtection="1">
      <alignment vertical="center" wrapText="1"/>
    </xf>
    <xf numFmtId="164" fontId="6" fillId="0" borderId="0" xfId="0" applyFont="1" applyAlignment="1" applyProtection="1">
      <alignment horizontal="right" vertical="center"/>
    </xf>
    <xf numFmtId="164" fontId="13" fillId="4" borderId="28" xfId="0" applyFont="1" applyFill="1" applyBorder="1" applyAlignment="1" applyProtection="1">
      <alignment horizontal="center" vertical="center" wrapText="1"/>
    </xf>
    <xf numFmtId="9" fontId="25" fillId="4" borderId="34" xfId="0" applyNumberFormat="1" applyFont="1" applyFill="1" applyBorder="1" applyAlignment="1" applyProtection="1">
      <alignment horizontal="center" vertical="center" wrapText="1"/>
    </xf>
    <xf numFmtId="170" fontId="13" fillId="4" borderId="11" xfId="2" applyNumberFormat="1" applyFont="1" applyFill="1" applyBorder="1" applyAlignment="1" applyProtection="1">
      <alignment vertical="center" wrapText="1"/>
    </xf>
    <xf numFmtId="170" fontId="13" fillId="4" borderId="1" xfId="2" applyNumberFormat="1" applyFont="1" applyFill="1" applyBorder="1" applyAlignment="1" applyProtection="1">
      <alignment vertical="center" wrapText="1"/>
    </xf>
    <xf numFmtId="164" fontId="24" fillId="0" borderId="0" xfId="0" applyFont="1" applyAlignment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8" borderId="52" xfId="0" applyNumberFormat="1" applyFont="1" applyFill="1" applyBorder="1" applyAlignment="1" applyProtection="1">
      <alignment horizontal="center" vertical="center"/>
    </xf>
    <xf numFmtId="166" fontId="13" fillId="2" borderId="19" xfId="2" applyNumberFormat="1" applyFont="1" applyFill="1" applyBorder="1" applyAlignment="1" applyProtection="1">
      <alignment vertical="center"/>
    </xf>
    <xf numFmtId="166" fontId="13" fillId="2" borderId="55" xfId="2" applyNumberFormat="1" applyFont="1" applyFill="1" applyBorder="1" applyAlignment="1" applyProtection="1">
      <alignment vertical="center"/>
    </xf>
    <xf numFmtId="164" fontId="24" fillId="0" borderId="0" xfId="0" applyFont="1"/>
    <xf numFmtId="166" fontId="26" fillId="2" borderId="57" xfId="2" applyNumberFormat="1" applyFont="1" applyFill="1" applyBorder="1" applyAlignment="1" applyProtection="1">
      <alignment horizontal="center" vertical="center" wrapText="1"/>
    </xf>
    <xf numFmtId="164" fontId="9" fillId="8" borderId="11" xfId="0" applyFont="1" applyFill="1" applyBorder="1" applyProtection="1"/>
    <xf numFmtId="49" fontId="9" fillId="8" borderId="56" xfId="0" applyNumberFormat="1" applyFont="1" applyFill="1" applyBorder="1" applyAlignment="1" applyProtection="1">
      <alignment horizontal="center" vertical="center"/>
    </xf>
    <xf numFmtId="166" fontId="13" fillId="2" borderId="27" xfId="2" applyNumberFormat="1" applyFont="1" applyFill="1" applyBorder="1" applyAlignment="1" applyProtection="1">
      <alignment vertical="center" wrapText="1"/>
    </xf>
    <xf numFmtId="164" fontId="43" fillId="0" borderId="0" xfId="0" applyFont="1" applyProtection="1"/>
    <xf numFmtId="164" fontId="13" fillId="0" borderId="0" xfId="0" applyFont="1" applyProtection="1"/>
    <xf numFmtId="164" fontId="13" fillId="0" borderId="0" xfId="0" applyFont="1" applyAlignment="1" applyProtection="1">
      <alignment horizontal="right"/>
    </xf>
    <xf numFmtId="164" fontId="13" fillId="0" borderId="0" xfId="0" applyFont="1" applyAlignment="1" applyProtection="1">
      <alignment wrapText="1"/>
    </xf>
    <xf numFmtId="9" fontId="25" fillId="7" borderId="33" xfId="0" applyNumberFormat="1" applyFont="1" applyFill="1" applyBorder="1" applyAlignment="1" applyProtection="1">
      <alignment horizontal="center" vertical="center" wrapText="1"/>
    </xf>
    <xf numFmtId="15" fontId="1" fillId="0" borderId="0" xfId="3" applyNumberFormat="1" applyFont="1"/>
    <xf numFmtId="164" fontId="11" fillId="5" borderId="16" xfId="0" applyFont="1" applyFill="1" applyBorder="1" applyAlignment="1" applyProtection="1">
      <alignment horizontal="left" vertical="center" wrapText="1"/>
      <protection locked="0"/>
    </xf>
    <xf numFmtId="169" fontId="27" fillId="0" borderId="0" xfId="1" applyNumberFormat="1" applyFont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0" fontId="31" fillId="0" borderId="16" xfId="0" applyNumberFormat="1" applyFont="1" applyFill="1" applyBorder="1" applyAlignment="1" applyProtection="1">
      <alignment horizontal="left" vertical="center"/>
    </xf>
    <xf numFmtId="173" fontId="31" fillId="0" borderId="16" xfId="0" applyNumberFormat="1" applyFont="1" applyFill="1" applyBorder="1" applyAlignment="1" applyProtection="1">
      <alignment horizontal="left" vertical="center"/>
    </xf>
    <xf numFmtId="164" fontId="0" fillId="0" borderId="0" xfId="0" applyAlignment="1" applyProtection="1">
      <alignment horizontal="center"/>
    </xf>
    <xf numFmtId="164" fontId="7" fillId="0" borderId="0" xfId="0" applyFont="1" applyAlignment="1" applyProtection="1">
      <alignment horizontal="left" vertical="center" wrapText="1"/>
    </xf>
    <xf numFmtId="0" fontId="31" fillId="5" borderId="0" xfId="0" applyNumberFormat="1" applyFont="1" applyFill="1" applyBorder="1" applyAlignment="1" applyProtection="1">
      <alignment horizontal="left" vertical="center"/>
      <protection locked="0"/>
    </xf>
    <xf numFmtId="164" fontId="13" fillId="5" borderId="0" xfId="0" applyFont="1" applyFill="1" applyBorder="1" applyAlignment="1" applyProtection="1">
      <alignment horizontal="left" vertical="center"/>
      <protection locked="0"/>
    </xf>
    <xf numFmtId="49" fontId="31" fillId="5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16" xfId="0" applyFont="1" applyFill="1" applyBorder="1" applyAlignment="1" applyProtection="1">
      <alignment horizontal="left" vertical="center" wrapText="1"/>
    </xf>
    <xf numFmtId="164" fontId="40" fillId="0" borderId="0" xfId="0" applyFont="1" applyAlignment="1">
      <alignment horizontal="center"/>
    </xf>
    <xf numFmtId="49" fontId="6" fillId="0" borderId="31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170" fontId="13" fillId="0" borderId="0" xfId="2" applyNumberFormat="1" applyFont="1" applyFill="1" applyAlignment="1" applyProtection="1">
      <alignment horizontal="center" vertical="center"/>
    </xf>
    <xf numFmtId="170" fontId="11" fillId="5" borderId="0" xfId="2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 vertical="center"/>
    </xf>
    <xf numFmtId="168" fontId="13" fillId="0" borderId="0" xfId="0" applyNumberFormat="1" applyFont="1" applyBorder="1" applyAlignment="1" applyProtection="1">
      <alignment horizontal="left" vertical="center"/>
    </xf>
    <xf numFmtId="164" fontId="22" fillId="0" borderId="0" xfId="0" applyFont="1" applyAlignment="1" applyProtection="1">
      <alignment horizontal="left" vertical="center" wrapText="1"/>
    </xf>
    <xf numFmtId="164" fontId="11" fillId="0" borderId="22" xfId="0" applyFont="1" applyBorder="1" applyAlignment="1">
      <alignment horizontal="left" vertical="center"/>
    </xf>
    <xf numFmtId="164" fontId="11" fillId="0" borderId="17" xfId="0" applyFont="1" applyBorder="1" applyAlignment="1">
      <alignment horizontal="left" vertical="center"/>
    </xf>
    <xf numFmtId="164" fontId="11" fillId="0" borderId="35" xfId="0" applyFont="1" applyBorder="1" applyAlignment="1">
      <alignment horizontal="left" vertical="center"/>
    </xf>
    <xf numFmtId="164" fontId="12" fillId="0" borderId="10" xfId="0" applyFont="1" applyBorder="1" applyAlignment="1" applyProtection="1">
      <alignment horizontal="left"/>
    </xf>
    <xf numFmtId="164" fontId="12" fillId="0" borderId="0" xfId="0" applyFont="1" applyBorder="1" applyAlignment="1" applyProtection="1">
      <alignment horizontal="left"/>
    </xf>
    <xf numFmtId="164" fontId="12" fillId="0" borderId="16" xfId="0" applyFont="1" applyBorder="1" applyAlignment="1" applyProtection="1">
      <alignment horizontal="left"/>
      <protection locked="0"/>
    </xf>
    <xf numFmtId="164" fontId="11" fillId="0" borderId="1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/>
    </xf>
    <xf numFmtId="164" fontId="11" fillId="0" borderId="13" xfId="0" applyFont="1" applyBorder="1" applyAlignment="1">
      <alignment horizontal="left" vertical="center"/>
    </xf>
    <xf numFmtId="164" fontId="11" fillId="0" borderId="26" xfId="0" applyFont="1" applyBorder="1" applyAlignment="1" applyProtection="1">
      <alignment horizontal="center"/>
    </xf>
    <xf numFmtId="164" fontId="11" fillId="0" borderId="36" xfId="0" applyFont="1" applyBorder="1" applyAlignment="1" applyProtection="1">
      <alignment horizontal="center"/>
    </xf>
    <xf numFmtId="164" fontId="9" fillId="0" borderId="16" xfId="0" applyFont="1" applyBorder="1" applyAlignment="1" applyProtection="1">
      <alignment horizontal="left" wrapText="1"/>
      <protection locked="0"/>
    </xf>
    <xf numFmtId="167" fontId="12" fillId="0" borderId="16" xfId="0" applyNumberFormat="1" applyFont="1" applyBorder="1" applyAlignment="1" applyProtection="1">
      <alignment horizontal="left"/>
      <protection locked="0"/>
    </xf>
    <xf numFmtId="167" fontId="12" fillId="0" borderId="37" xfId="0" applyNumberFormat="1" applyFont="1" applyBorder="1" applyAlignment="1" applyProtection="1">
      <alignment horizontal="left"/>
      <protection locked="0"/>
    </xf>
    <xf numFmtId="164" fontId="9" fillId="0" borderId="14" xfId="0" applyFont="1" applyBorder="1" applyAlignment="1" applyProtection="1">
      <alignment horizontal="left" wrapText="1"/>
      <protection locked="0"/>
    </xf>
    <xf numFmtId="164" fontId="15" fillId="0" borderId="0" xfId="0" applyFont="1" applyAlignment="1" applyProtection="1">
      <alignment horizontal="center"/>
    </xf>
    <xf numFmtId="164" fontId="12" fillId="0" borderId="37" xfId="0" applyFont="1" applyBorder="1" applyAlignment="1" applyProtection="1">
      <alignment horizontal="left"/>
      <protection locked="0"/>
    </xf>
    <xf numFmtId="164" fontId="12" fillId="0" borderId="21" xfId="0" applyFont="1" applyBorder="1" applyAlignment="1" applyProtection="1">
      <alignment horizontal="left"/>
    </xf>
    <xf numFmtId="164" fontId="12" fillId="0" borderId="32" xfId="0" applyFont="1" applyBorder="1" applyAlignment="1" applyProtection="1">
      <alignment horizontal="left"/>
    </xf>
    <xf numFmtId="164" fontId="11" fillId="0" borderId="22" xfId="0" applyFont="1" applyBorder="1" applyAlignment="1" applyProtection="1">
      <alignment horizontal="left" vertical="center"/>
    </xf>
    <xf numFmtId="164" fontId="11" fillId="0" borderId="17" xfId="0" applyFont="1" applyBorder="1" applyAlignment="1" applyProtection="1">
      <alignment horizontal="left" vertical="center"/>
    </xf>
    <xf numFmtId="164" fontId="11" fillId="0" borderId="35" xfId="0" applyFont="1" applyBorder="1" applyAlignment="1" applyProtection="1">
      <alignment horizontal="left" vertical="center"/>
    </xf>
    <xf numFmtId="164" fontId="13" fillId="7" borderId="28" xfId="0" applyFont="1" applyFill="1" applyBorder="1" applyAlignment="1" applyProtection="1">
      <alignment horizontal="center" vertical="center" wrapText="1"/>
    </xf>
    <xf numFmtId="164" fontId="13" fillId="7" borderId="30" xfId="0" applyFont="1" applyFill="1" applyBorder="1" applyAlignment="1" applyProtection="1">
      <alignment horizontal="center" vertical="center" wrapText="1"/>
    </xf>
    <xf numFmtId="164" fontId="13" fillId="7" borderId="22" xfId="0" applyFont="1" applyFill="1" applyBorder="1" applyAlignment="1" applyProtection="1">
      <alignment horizontal="center" vertical="center"/>
    </xf>
    <xf numFmtId="164" fontId="13" fillId="7" borderId="17" xfId="0" applyFont="1" applyFill="1" applyBorder="1" applyAlignment="1" applyProtection="1">
      <alignment horizontal="center" vertical="center"/>
    </xf>
    <xf numFmtId="164" fontId="13" fillId="7" borderId="10" xfId="0" applyFont="1" applyFill="1" applyBorder="1" applyAlignment="1" applyProtection="1">
      <alignment horizontal="center" vertical="center"/>
    </xf>
    <xf numFmtId="164" fontId="13" fillId="7" borderId="0" xfId="0" applyFont="1" applyFill="1" applyBorder="1" applyAlignment="1" applyProtection="1">
      <alignment horizontal="center" vertical="center"/>
    </xf>
    <xf numFmtId="164" fontId="13" fillId="7" borderId="31" xfId="0" applyFont="1" applyFill="1" applyBorder="1" applyAlignment="1" applyProtection="1">
      <alignment horizontal="right" vertical="center"/>
    </xf>
    <xf numFmtId="164" fontId="13" fillId="7" borderId="3" xfId="0" applyFont="1" applyFill="1" applyBorder="1" applyAlignment="1" applyProtection="1">
      <alignment horizontal="right" vertical="center"/>
    </xf>
    <xf numFmtId="49" fontId="11" fillId="0" borderId="28" xfId="0" applyNumberFormat="1" applyFont="1" applyBorder="1" applyAlignment="1" applyProtection="1">
      <alignment horizontal="center" vertical="center" wrapText="1"/>
    </xf>
    <xf numFmtId="49" fontId="11" fillId="0" borderId="33" xfId="0" applyNumberFormat="1" applyFont="1" applyBorder="1" applyAlignment="1" applyProtection="1">
      <alignment horizontal="center" vertical="center" wrapText="1"/>
    </xf>
    <xf numFmtId="49" fontId="11" fillId="0" borderId="34" xfId="0" applyNumberFormat="1" applyFont="1" applyBorder="1" applyAlignment="1" applyProtection="1">
      <alignment horizontal="center" vertical="center" wrapText="1"/>
    </xf>
    <xf numFmtId="164" fontId="13" fillId="7" borderId="22" xfId="0" applyFont="1" applyFill="1" applyBorder="1" applyAlignment="1" applyProtection="1">
      <alignment horizontal="right" vertical="center"/>
    </xf>
    <xf numFmtId="164" fontId="13" fillId="7" borderId="17" xfId="0" applyFont="1" applyFill="1" applyBorder="1" applyAlignment="1" applyProtection="1">
      <alignment horizontal="right" vertical="center"/>
    </xf>
    <xf numFmtId="164" fontId="13" fillId="7" borderId="35" xfId="0" applyFont="1" applyFill="1" applyBorder="1" applyAlignment="1" applyProtection="1">
      <alignment horizontal="right" vertical="center"/>
    </xf>
    <xf numFmtId="164" fontId="13" fillId="7" borderId="11" xfId="0" applyFont="1" applyFill="1" applyBorder="1" applyAlignment="1" applyProtection="1">
      <alignment horizontal="right" vertical="center"/>
    </xf>
    <xf numFmtId="164" fontId="13" fillId="7" borderId="2" xfId="0" applyFont="1" applyFill="1" applyBorder="1" applyAlignment="1" applyProtection="1">
      <alignment horizontal="right" vertical="center"/>
    </xf>
    <xf numFmtId="164" fontId="13" fillId="7" borderId="12" xfId="0" applyFont="1" applyFill="1" applyBorder="1" applyAlignment="1" applyProtection="1">
      <alignment horizontal="right" vertical="center"/>
    </xf>
    <xf numFmtId="164" fontId="13" fillId="0" borderId="46" xfId="0" applyFont="1" applyFill="1" applyBorder="1" applyAlignment="1" applyProtection="1">
      <alignment horizontal="left" vertical="center"/>
    </xf>
    <xf numFmtId="164" fontId="13" fillId="0" borderId="41" xfId="0" applyFont="1" applyFill="1" applyBorder="1" applyAlignment="1" applyProtection="1">
      <alignment horizontal="left" vertical="center"/>
    </xf>
    <xf numFmtId="164" fontId="13" fillId="0" borderId="47" xfId="0" applyFont="1" applyFill="1" applyBorder="1" applyAlignment="1" applyProtection="1">
      <alignment horizontal="left" vertical="center"/>
    </xf>
    <xf numFmtId="164" fontId="13" fillId="0" borderId="43" xfId="0" applyFont="1" applyFill="1" applyBorder="1" applyAlignment="1" applyProtection="1">
      <alignment horizontal="left" vertical="center"/>
    </xf>
    <xf numFmtId="164" fontId="13" fillId="0" borderId="0" xfId="0" applyFont="1" applyFill="1" applyBorder="1" applyAlignment="1" applyProtection="1">
      <alignment horizontal="left" vertical="center"/>
    </xf>
    <xf numFmtId="164" fontId="13" fillId="7" borderId="22" xfId="0" applyFont="1" applyFill="1" applyBorder="1" applyAlignment="1" applyProtection="1">
      <alignment horizontal="center" vertical="center" wrapText="1"/>
    </xf>
    <xf numFmtId="164" fontId="13" fillId="7" borderId="10" xfId="0" applyFont="1" applyFill="1" applyBorder="1" applyAlignment="1" applyProtection="1">
      <alignment horizontal="center" vertical="center" wrapText="1"/>
    </xf>
    <xf numFmtId="164" fontId="13" fillId="7" borderId="11" xfId="0" applyFont="1" applyFill="1" applyBorder="1" applyAlignment="1" applyProtection="1">
      <alignment horizontal="center" vertical="center" wrapText="1"/>
    </xf>
    <xf numFmtId="170" fontId="13" fillId="0" borderId="29" xfId="2" applyNumberFormat="1" applyFont="1" applyBorder="1" applyAlignment="1" applyProtection="1">
      <alignment horizontal="center"/>
      <protection locked="0"/>
    </xf>
    <xf numFmtId="170" fontId="13" fillId="0" borderId="34" xfId="2" applyNumberFormat="1" applyFont="1" applyBorder="1" applyAlignment="1" applyProtection="1">
      <alignment horizontal="center"/>
      <protection locked="0"/>
    </xf>
    <xf numFmtId="164" fontId="13" fillId="0" borderId="17" xfId="0" applyFont="1" applyFill="1" applyBorder="1" applyAlignment="1" applyProtection="1">
      <alignment horizontal="left" vertical="center"/>
    </xf>
    <xf numFmtId="170" fontId="13" fillId="0" borderId="33" xfId="2" applyNumberFormat="1" applyFont="1" applyBorder="1" applyAlignment="1" applyProtection="1">
      <alignment horizontal="center"/>
      <protection locked="0"/>
    </xf>
    <xf numFmtId="170" fontId="13" fillId="0" borderId="28" xfId="2" applyNumberFormat="1" applyFont="1" applyBorder="1" applyAlignment="1" applyProtection="1">
      <alignment horizontal="center"/>
      <protection locked="0"/>
    </xf>
    <xf numFmtId="170" fontId="13" fillId="0" borderId="30" xfId="2" applyNumberFormat="1" applyFont="1" applyBorder="1" applyAlignment="1" applyProtection="1">
      <alignment horizontal="center"/>
      <protection locked="0"/>
    </xf>
    <xf numFmtId="164" fontId="14" fillId="0" borderId="31" xfId="0" applyFont="1" applyBorder="1" applyAlignment="1" applyProtection="1">
      <alignment horizontal="right" vertical="center"/>
    </xf>
    <xf numFmtId="164" fontId="14" fillId="0" borderId="3" xfId="0" applyFont="1" applyBorder="1" applyAlignment="1" applyProtection="1">
      <alignment horizontal="right" vertical="center"/>
    </xf>
    <xf numFmtId="49" fontId="9" fillId="0" borderId="28" xfId="0" applyNumberFormat="1" applyFont="1" applyBorder="1" applyAlignment="1" applyProtection="1">
      <alignment horizontal="center" vertical="center" wrapText="1"/>
    </xf>
    <xf numFmtId="49" fontId="9" fillId="0" borderId="33" xfId="0" applyNumberFormat="1" applyFont="1" applyBorder="1" applyAlignment="1" applyProtection="1">
      <alignment horizontal="center" vertical="center" wrapText="1"/>
    </xf>
    <xf numFmtId="49" fontId="9" fillId="0" borderId="34" xfId="0" applyNumberFormat="1" applyFont="1" applyBorder="1" applyAlignment="1" applyProtection="1">
      <alignment horizontal="center" vertical="center" wrapText="1"/>
    </xf>
    <xf numFmtId="164" fontId="8" fillId="0" borderId="47" xfId="0" applyFont="1" applyFill="1" applyBorder="1" applyAlignment="1" applyProtection="1">
      <alignment horizontal="left" vertical="center"/>
    </xf>
    <xf numFmtId="164" fontId="8" fillId="0" borderId="43" xfId="0" applyFont="1" applyFill="1" applyBorder="1" applyAlignment="1" applyProtection="1">
      <alignment horizontal="left" vertical="center"/>
    </xf>
    <xf numFmtId="170" fontId="13" fillId="0" borderId="33" xfId="2" applyNumberFormat="1" applyFont="1" applyBorder="1" applyAlignment="1" applyProtection="1">
      <alignment horizontal="center"/>
    </xf>
    <xf numFmtId="170" fontId="13" fillId="0" borderId="30" xfId="2" applyNumberFormat="1" applyFont="1" applyBorder="1" applyAlignment="1" applyProtection="1">
      <alignment horizontal="center"/>
    </xf>
    <xf numFmtId="164" fontId="8" fillId="0" borderId="0" xfId="0" applyFont="1" applyFill="1" applyBorder="1" applyAlignment="1" applyProtection="1">
      <alignment horizontal="left" vertical="center"/>
    </xf>
    <xf numFmtId="170" fontId="13" fillId="0" borderId="34" xfId="2" applyNumberFormat="1" applyFont="1" applyBorder="1" applyAlignment="1" applyProtection="1">
      <alignment horizontal="center"/>
    </xf>
    <xf numFmtId="164" fontId="8" fillId="0" borderId="46" xfId="0" applyFont="1" applyFill="1" applyBorder="1" applyAlignment="1" applyProtection="1">
      <alignment horizontal="left" vertical="center"/>
    </xf>
    <xf numFmtId="164" fontId="8" fillId="0" borderId="41" xfId="0" applyFont="1" applyFill="1" applyBorder="1" applyAlignment="1" applyProtection="1">
      <alignment horizontal="left" vertical="center"/>
    </xf>
    <xf numFmtId="170" fontId="13" fillId="0" borderId="28" xfId="2" applyNumberFormat="1" applyFont="1" applyBorder="1" applyAlignment="1" applyProtection="1">
      <alignment horizontal="center"/>
    </xf>
    <xf numFmtId="164" fontId="8" fillId="0" borderId="17" xfId="0" applyFont="1" applyFill="1" applyBorder="1" applyAlignment="1" applyProtection="1">
      <alignment horizontal="left" vertical="center"/>
    </xf>
    <xf numFmtId="170" fontId="13" fillId="0" borderId="29" xfId="2" applyNumberFormat="1" applyFont="1" applyBorder="1" applyAlignment="1" applyProtection="1">
      <alignment horizontal="center"/>
    </xf>
    <xf numFmtId="164" fontId="4" fillId="4" borderId="22" xfId="0" applyFont="1" applyFill="1" applyBorder="1" applyAlignment="1" applyProtection="1">
      <alignment horizontal="center" vertical="center" wrapText="1"/>
    </xf>
    <xf numFmtId="164" fontId="4" fillId="4" borderId="11" xfId="0" applyFont="1" applyFill="1" applyBorder="1" applyAlignment="1" applyProtection="1">
      <alignment horizontal="center" vertical="center" wrapText="1"/>
    </xf>
    <xf numFmtId="164" fontId="4" fillId="4" borderId="22" xfId="0" applyFont="1" applyFill="1" applyBorder="1" applyAlignment="1" applyProtection="1">
      <alignment horizontal="center" vertical="center"/>
    </xf>
    <xf numFmtId="164" fontId="4" fillId="4" borderId="17" xfId="0" applyFont="1" applyFill="1" applyBorder="1" applyAlignment="1" applyProtection="1">
      <alignment horizontal="center" vertical="center"/>
    </xf>
    <xf numFmtId="164" fontId="4" fillId="4" borderId="10" xfId="0" applyFont="1" applyFill="1" applyBorder="1" applyAlignment="1" applyProtection="1">
      <alignment horizontal="center" vertical="center"/>
    </xf>
    <xf numFmtId="164" fontId="4" fillId="4" borderId="0" xfId="0" applyFont="1" applyFill="1" applyBorder="1" applyAlignment="1" applyProtection="1">
      <alignment horizontal="center" vertical="center"/>
    </xf>
    <xf numFmtId="49" fontId="11" fillId="0" borderId="39" xfId="0" applyNumberFormat="1" applyFont="1" applyBorder="1" applyAlignment="1" applyProtection="1">
      <alignment horizontal="center" vertical="center" wrapText="1"/>
    </xf>
    <xf numFmtId="49" fontId="11" fillId="0" borderId="40" xfId="0" applyNumberFormat="1" applyFont="1" applyBorder="1" applyAlignment="1" applyProtection="1">
      <alignment horizontal="center" vertical="center" wrapText="1"/>
    </xf>
    <xf numFmtId="49" fontId="11" fillId="0" borderId="48" xfId="0" applyNumberFormat="1" applyFont="1" applyBorder="1" applyAlignment="1" applyProtection="1">
      <alignment horizontal="center" vertical="center" wrapText="1"/>
    </xf>
    <xf numFmtId="49" fontId="11" fillId="0" borderId="42" xfId="0" applyNumberFormat="1" applyFont="1" applyBorder="1" applyAlignment="1" applyProtection="1">
      <alignment horizontal="center" vertical="center" wrapText="1"/>
    </xf>
    <xf numFmtId="164" fontId="13" fillId="0" borderId="31" xfId="0" applyFont="1" applyBorder="1" applyAlignment="1">
      <alignment horizontal="right" vertical="center"/>
    </xf>
    <xf numFmtId="164" fontId="13" fillId="0" borderId="3" xfId="0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31" xfId="0" applyFont="1" applyBorder="1" applyAlignment="1">
      <alignment horizontal="right" vertical="center" wrapText="1"/>
    </xf>
    <xf numFmtId="164" fontId="13" fillId="0" borderId="3" xfId="0" applyFont="1" applyBorder="1" applyAlignment="1">
      <alignment horizontal="right" vertical="center" wrapText="1"/>
    </xf>
    <xf numFmtId="164" fontId="13" fillId="0" borderId="25" xfId="0" applyFont="1" applyBorder="1" applyAlignment="1">
      <alignment horizontal="right" vertical="center" wrapText="1"/>
    </xf>
    <xf numFmtId="164" fontId="9" fillId="0" borderId="0" xfId="0" applyFont="1" applyBorder="1" applyAlignment="1" applyProtection="1">
      <alignment horizontal="left" vertical="center" wrapText="1"/>
      <protection locked="0"/>
    </xf>
    <xf numFmtId="164" fontId="9" fillId="0" borderId="13" xfId="0" applyFont="1" applyBorder="1" applyAlignment="1" applyProtection="1">
      <alignment horizontal="left" vertical="center" wrapText="1"/>
      <protection locked="0"/>
    </xf>
    <xf numFmtId="164" fontId="9" fillId="0" borderId="17" xfId="0" applyFont="1" applyBorder="1" applyAlignment="1" applyProtection="1">
      <alignment horizontal="left" vertical="center" wrapText="1"/>
      <protection locked="0"/>
    </xf>
    <xf numFmtId="164" fontId="9" fillId="0" borderId="35" xfId="0" applyFont="1" applyBorder="1" applyAlignment="1" applyProtection="1">
      <alignment horizontal="left" vertical="center" wrapText="1"/>
      <protection locked="0"/>
    </xf>
    <xf numFmtId="164" fontId="9" fillId="0" borderId="2" xfId="0" applyFont="1" applyBorder="1" applyAlignment="1" applyProtection="1">
      <alignment horizontal="left" vertical="center" wrapText="1"/>
      <protection locked="0"/>
    </xf>
    <xf numFmtId="164" fontId="9" fillId="0" borderId="12" xfId="0" applyFont="1" applyBorder="1" applyAlignment="1" applyProtection="1">
      <alignment horizontal="left" vertical="center" wrapText="1"/>
      <protection locked="0"/>
    </xf>
    <xf numFmtId="164" fontId="13" fillId="0" borderId="0" xfId="0" applyFont="1" applyAlignment="1" applyProtection="1">
      <alignment horizontal="left" vertical="center" wrapText="1"/>
    </xf>
    <xf numFmtId="164" fontId="13" fillId="0" borderId="0" xfId="0" applyFont="1" applyBorder="1" applyAlignment="1" applyProtection="1">
      <alignment horizontal="left" vertical="center" wrapText="1"/>
    </xf>
    <xf numFmtId="164" fontId="22" fillId="0" borderId="0" xfId="0" applyFont="1" applyBorder="1" applyAlignment="1" applyProtection="1">
      <alignment horizontal="left" vertical="center" wrapText="1"/>
    </xf>
    <xf numFmtId="164" fontId="13" fillId="7" borderId="34" xfId="0" applyFont="1" applyFill="1" applyBorder="1" applyAlignment="1" applyProtection="1">
      <alignment horizontal="center" vertical="center" wrapText="1"/>
    </xf>
    <xf numFmtId="164" fontId="13" fillId="7" borderId="35" xfId="0" applyFont="1" applyFill="1" applyBorder="1" applyAlignment="1" applyProtection="1">
      <alignment horizontal="center" vertical="center"/>
    </xf>
    <xf numFmtId="164" fontId="13" fillId="7" borderId="11" xfId="0" applyFont="1" applyFill="1" applyBorder="1" applyAlignment="1" applyProtection="1">
      <alignment horizontal="center" vertical="center"/>
    </xf>
    <xf numFmtId="164" fontId="13" fillId="7" borderId="2" xfId="0" applyFont="1" applyFill="1" applyBorder="1" applyAlignment="1" applyProtection="1">
      <alignment horizontal="center" vertical="center"/>
    </xf>
    <xf numFmtId="164" fontId="13" fillId="7" borderId="12" xfId="0" applyFont="1" applyFill="1" applyBorder="1" applyAlignment="1" applyProtection="1">
      <alignment horizontal="center" vertical="center"/>
    </xf>
    <xf numFmtId="164" fontId="6" fillId="0" borderId="3" xfId="0" applyFont="1" applyBorder="1" applyAlignment="1" applyProtection="1">
      <alignment horizontal="center"/>
    </xf>
    <xf numFmtId="164" fontId="4" fillId="0" borderId="3" xfId="0" applyFont="1" applyBorder="1" applyAlignment="1" applyProtection="1">
      <alignment horizontal="left"/>
    </xf>
    <xf numFmtId="0" fontId="9" fillId="0" borderId="2" xfId="0" applyNumberFormat="1" applyFont="1" applyBorder="1" applyAlignment="1" applyProtection="1">
      <alignment horizontal="left" wrapText="1"/>
    </xf>
    <xf numFmtId="164" fontId="9" fillId="0" borderId="0" xfId="0" applyFont="1" applyAlignment="1" applyProtection="1">
      <alignment horizontal="left" vertical="center" wrapText="1"/>
    </xf>
    <xf numFmtId="164" fontId="9" fillId="0" borderId="7" xfId="0" applyFont="1" applyBorder="1" applyAlignment="1" applyProtection="1">
      <alignment horizontal="left" vertical="center"/>
    </xf>
    <xf numFmtId="164" fontId="9" fillId="0" borderId="9" xfId="0" applyFont="1" applyBorder="1" applyAlignment="1" applyProtection="1">
      <alignment horizontal="left" vertical="center"/>
    </xf>
    <xf numFmtId="164" fontId="13" fillId="8" borderId="50" xfId="0" applyFont="1" applyFill="1" applyBorder="1" applyAlignment="1" applyProtection="1">
      <alignment horizontal="right" vertical="center"/>
    </xf>
    <xf numFmtId="164" fontId="13" fillId="8" borderId="21" xfId="0" applyFont="1" applyFill="1" applyBorder="1" applyAlignment="1" applyProtection="1">
      <alignment horizontal="right" vertical="center"/>
    </xf>
    <xf numFmtId="164" fontId="13" fillId="8" borderId="51" xfId="0" applyFont="1" applyFill="1" applyBorder="1" applyAlignment="1" applyProtection="1">
      <alignment horizontal="right" vertical="center"/>
    </xf>
    <xf numFmtId="164" fontId="13" fillId="8" borderId="44" xfId="0" applyFont="1" applyFill="1" applyBorder="1" applyAlignment="1" applyProtection="1">
      <alignment horizontal="right" vertical="center"/>
    </xf>
    <xf numFmtId="164" fontId="13" fillId="8" borderId="26" xfId="0" applyFont="1" applyFill="1" applyBorder="1" applyAlignment="1" applyProtection="1">
      <alignment horizontal="right" vertical="center"/>
    </xf>
    <xf numFmtId="164" fontId="13" fillId="8" borderId="53" xfId="0" applyFont="1" applyFill="1" applyBorder="1" applyAlignment="1" applyProtection="1">
      <alignment horizontal="right" vertical="center"/>
    </xf>
    <xf numFmtId="164" fontId="13" fillId="8" borderId="11" xfId="0" applyFont="1" applyFill="1" applyBorder="1" applyAlignment="1" applyProtection="1">
      <alignment horizontal="right" vertical="center"/>
    </xf>
    <xf numFmtId="164" fontId="13" fillId="8" borderId="2" xfId="0" applyFont="1" applyFill="1" applyBorder="1" applyAlignment="1" applyProtection="1">
      <alignment horizontal="right" vertical="center"/>
    </xf>
    <xf numFmtId="164" fontId="13" fillId="8" borderId="38" xfId="0" applyFont="1" applyFill="1" applyBorder="1" applyAlignment="1" applyProtection="1">
      <alignment horizontal="right" vertical="center"/>
    </xf>
    <xf numFmtId="49" fontId="9" fillId="8" borderId="54" xfId="0" applyNumberFormat="1" applyFont="1" applyFill="1" applyBorder="1" applyAlignment="1" applyProtection="1">
      <alignment horizontal="center" vertical="center"/>
    </xf>
    <xf numFmtId="49" fontId="9" fillId="8" borderId="56" xfId="0" applyNumberFormat="1" applyFont="1" applyFill="1" applyBorder="1" applyAlignment="1" applyProtection="1">
      <alignment horizontal="center" vertical="center"/>
    </xf>
    <xf numFmtId="166" fontId="9" fillId="3" borderId="28" xfId="2" applyNumberFormat="1" applyFont="1" applyFill="1" applyBorder="1" applyAlignment="1" applyProtection="1">
      <alignment horizontal="center"/>
    </xf>
    <xf numFmtId="166" fontId="9" fillId="3" borderId="34" xfId="2" applyNumberFormat="1" applyFont="1" applyFill="1" applyBorder="1" applyAlignment="1" applyProtection="1">
      <alignment horizontal="center"/>
    </xf>
    <xf numFmtId="164" fontId="9" fillId="0" borderId="5" xfId="0" applyFont="1" applyBorder="1" applyAlignment="1" applyProtection="1">
      <alignment horizontal="left" vertical="center"/>
    </xf>
    <xf numFmtId="164" fontId="42" fillId="0" borderId="0" xfId="0" applyFont="1" applyAlignment="1">
      <alignment horizontal="center" vertical="center"/>
    </xf>
    <xf numFmtId="164" fontId="6" fillId="0" borderId="0" xfId="0" applyFont="1" applyAlignment="1" applyProtection="1">
      <alignment horizontal="left" vertical="center"/>
    </xf>
    <xf numFmtId="164" fontId="4" fillId="4" borderId="28" xfId="0" applyFont="1" applyFill="1" applyBorder="1" applyAlignment="1" applyProtection="1">
      <alignment horizontal="center" vertical="center" wrapText="1"/>
    </xf>
    <xf numFmtId="164" fontId="4" fillId="4" borderId="33" xfId="0" applyFont="1" applyFill="1" applyBorder="1" applyAlignment="1" applyProtection="1">
      <alignment horizontal="center" vertical="center" wrapText="1"/>
    </xf>
    <xf numFmtId="164" fontId="4" fillId="4" borderId="34" xfId="0" applyFont="1" applyFill="1" applyBorder="1" applyAlignment="1" applyProtection="1">
      <alignment horizontal="center" vertical="center" wrapText="1"/>
    </xf>
    <xf numFmtId="164" fontId="4" fillId="4" borderId="35" xfId="0" applyFont="1" applyFill="1" applyBorder="1" applyAlignment="1" applyProtection="1">
      <alignment horizontal="center" vertical="center"/>
    </xf>
    <xf numFmtId="164" fontId="4" fillId="4" borderId="13" xfId="0" applyFont="1" applyFill="1" applyBorder="1" applyAlignment="1" applyProtection="1">
      <alignment horizontal="center" vertical="center"/>
    </xf>
    <xf numFmtId="164" fontId="4" fillId="4" borderId="11" xfId="0" applyFont="1" applyFill="1" applyBorder="1" applyAlignment="1" applyProtection="1">
      <alignment horizontal="center" vertical="center"/>
    </xf>
    <xf numFmtId="164" fontId="4" fillId="4" borderId="12" xfId="0" applyFont="1" applyFill="1" applyBorder="1" applyAlignment="1" applyProtection="1">
      <alignment horizontal="center" vertical="center"/>
    </xf>
    <xf numFmtId="164" fontId="4" fillId="4" borderId="28" xfId="0" applyFont="1" applyFill="1" applyBorder="1" applyAlignment="1" applyProtection="1">
      <alignment horizontal="center" vertical="center"/>
    </xf>
    <xf numFmtId="164" fontId="4" fillId="4" borderId="33" xfId="0" applyFont="1" applyFill="1" applyBorder="1" applyAlignment="1" applyProtection="1">
      <alignment horizontal="center" vertical="center"/>
    </xf>
    <xf numFmtId="164" fontId="4" fillId="4" borderId="34" xfId="0" applyFont="1" applyFill="1" applyBorder="1" applyAlignment="1" applyProtection="1">
      <alignment horizontal="center" vertical="center"/>
    </xf>
    <xf numFmtId="164" fontId="13" fillId="4" borderId="28" xfId="0" applyFont="1" applyFill="1" applyBorder="1" applyAlignment="1" applyProtection="1">
      <alignment horizontal="center" vertical="center" wrapText="1"/>
    </xf>
    <xf numFmtId="164" fontId="13" fillId="4" borderId="34" xfId="0" applyFont="1" applyFill="1" applyBorder="1" applyAlignment="1" applyProtection="1">
      <alignment horizontal="center" vertical="center" wrapText="1"/>
    </xf>
    <xf numFmtId="164" fontId="13" fillId="7" borderId="33" xfId="0" applyFont="1" applyFill="1" applyBorder="1" applyAlignment="1" applyProtection="1">
      <alignment horizontal="center" vertical="center" wrapText="1"/>
    </xf>
    <xf numFmtId="164" fontId="13" fillId="7" borderId="13" xfId="0" applyFont="1" applyFill="1" applyBorder="1" applyAlignment="1" applyProtection="1">
      <alignment horizontal="center" vertical="center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left" vertical="center" wrapText="1"/>
      <protection locked="0"/>
    </xf>
    <xf numFmtId="49" fontId="9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49" fontId="9" fillId="0" borderId="33" xfId="0" applyNumberFormat="1" applyFont="1" applyBorder="1" applyAlignment="1" applyProtection="1">
      <alignment horizontal="left" vertical="center" wrapText="1"/>
      <protection locked="0"/>
    </xf>
    <xf numFmtId="49" fontId="9" fillId="0" borderId="34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13" xfId="0" applyNumberFormat="1" applyFont="1" applyBorder="1" applyAlignment="1" applyProtection="1">
      <alignment horizontal="left" vertical="center" wrapText="1"/>
    </xf>
    <xf numFmtId="164" fontId="13" fillId="4" borderId="31" xfId="0" applyFont="1" applyFill="1" applyBorder="1" applyAlignment="1" applyProtection="1">
      <alignment horizontal="center" vertical="center"/>
    </xf>
    <xf numFmtId="164" fontId="13" fillId="4" borderId="3" xfId="0" applyFont="1" applyFill="1" applyBorder="1" applyAlignment="1" applyProtection="1">
      <alignment horizontal="center" vertical="center"/>
    </xf>
    <xf numFmtId="164" fontId="13" fillId="4" borderId="25" xfId="0" applyFont="1" applyFill="1" applyBorder="1" applyAlignment="1" applyProtection="1">
      <alignment horizontal="center" vertical="center"/>
    </xf>
    <xf numFmtId="164" fontId="7" fillId="0" borderId="0" xfId="0" applyFont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3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 wrapText="1"/>
      <protection locked="0"/>
    </xf>
    <xf numFmtId="49" fontId="6" fillId="0" borderId="34" xfId="0" applyNumberFormat="1" applyFont="1" applyBorder="1" applyAlignment="1" applyProtection="1">
      <alignment horizontal="left" vertical="center" wrapText="1"/>
      <protection locked="0"/>
    </xf>
    <xf numFmtId="164" fontId="9" fillId="0" borderId="11" xfId="0" applyFont="1" applyBorder="1" applyAlignment="1" applyProtection="1">
      <alignment horizontal="left" vertical="center" wrapText="1"/>
      <protection locked="0"/>
    </xf>
  </cellXfs>
  <cellStyles count="13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2 2" xfId="9"/>
    <cellStyle name="Normal 2 3" xfId="7"/>
    <cellStyle name="Normal 2 3 2" xfId="10"/>
    <cellStyle name="Normal 2 4" xfId="8"/>
    <cellStyle name="Normal 3" xfId="5"/>
    <cellStyle name="Normal 3 2" xfId="6"/>
    <cellStyle name="Normal 3 2 2" xfId="11"/>
    <cellStyle name="Normal 3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87630</xdr:rowOff>
    </xdr:from>
    <xdr:to>
      <xdr:col>9</xdr:col>
      <xdr:colOff>2476500</xdr:colOff>
      <xdr:row>2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3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3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2</xdr:row>
      <xdr:rowOff>152215</xdr:rowOff>
    </xdr:from>
    <xdr:ext cx="184731" cy="937629"/>
    <xdr:sp macro="" textlink="">
      <xdr:nvSpPr>
        <xdr:cNvPr id="3" name="Rectangle 2"/>
        <xdr:cNvSpPr/>
      </xdr:nvSpPr>
      <xdr:spPr>
        <a:xfrm>
          <a:off x="1401154" y="5636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3</xdr:row>
      <xdr:rowOff>152215</xdr:rowOff>
    </xdr:from>
    <xdr:ext cx="184731" cy="937629"/>
    <xdr:sp macro="" textlink="">
      <xdr:nvSpPr>
        <xdr:cNvPr id="2" name="Rectangle 1"/>
        <xdr:cNvSpPr/>
      </xdr:nvSpPr>
      <xdr:spPr>
        <a:xfrm>
          <a:off x="1622134" y="733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CCCO%20Forms%20Package_IDRC%2014-326_includes%20Match%20within%20BS_1-15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ril\Forms\Aprils\RFA%20Forms%20Packet\FY%202015-16\Basic%20Forms\No%20Metrics\CCCCO%20Forms%20Package_RFA%20%23_No%20Metrics_with%20Match_7-2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JECT TO FUNDING"/>
      <sheetName val="FISCAL YEAR"/>
      <sheetName val="If then statement for College"/>
      <sheetName val="If then statement for RFA"/>
      <sheetName val="Reverse District Dropdown list "/>
      <sheetName val="Reverse RFA dropdown list"/>
      <sheetName val="RFA Info"/>
      <sheetName val="Momentum Points"/>
      <sheetName val="Leading Indicators"/>
      <sheetName val="Do First"/>
      <sheetName val="Contact Page"/>
      <sheetName val="Budget Detail Sheet"/>
      <sheetName val="Budget Detail Sheet (SAMPLE)"/>
      <sheetName val="Budget Summary"/>
      <sheetName val="Match"/>
      <sheetName val="Workplan Certification"/>
      <sheetName val="Annual Workplan-1"/>
      <sheetName val="Annual Workplan-2"/>
      <sheetName val="Annual Workplan-3"/>
      <sheetName val="Annual Workplan-4"/>
      <sheetName val="Annual Workplan-5"/>
      <sheetName val="Annual Workplan-6"/>
      <sheetName val="Annual Workplan-7"/>
      <sheetName val="Annual Workplan-8"/>
      <sheetName val="Annual Workplan-9"/>
      <sheetName val="Annual Workplan-10"/>
      <sheetName val="Drop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>
        <row r="63">
          <cell r="E63" t="str">
            <v/>
          </cell>
        </row>
      </sheetData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JECT TO FUNDING"/>
      <sheetName val="FISCAL YEAR"/>
      <sheetName val="If then statement for College"/>
      <sheetName val="If then statement for RFA"/>
      <sheetName val="Reverse District Dropdown list "/>
      <sheetName val="Reverse RFA dropdown list"/>
      <sheetName val="RFA Info"/>
      <sheetName val="Momentum Points"/>
      <sheetName val="Leading Indicators"/>
      <sheetName val="CCCCO"/>
      <sheetName val="Do First"/>
      <sheetName val="Contact Page"/>
      <sheetName val="Budget Detail Sheet"/>
      <sheetName val="Budget Detail Sheet (SAMPLE)"/>
      <sheetName val="Budget Summary"/>
      <sheetName val="Budget Summary with Match"/>
      <sheetName val="Match"/>
      <sheetName val="Annual Workplan-1"/>
      <sheetName val="Annual Workplan-2"/>
      <sheetName val="Annual Workplan-3"/>
      <sheetName val="Annual Workplan-4"/>
      <sheetName val="Annual Workplan-5"/>
      <sheetName val="Annual Workplan-6"/>
      <sheetName val="Annual Workplan-7"/>
      <sheetName val="Annual Workplan-8"/>
      <sheetName val="Annual Workplan-9"/>
      <sheetName val="Annual Workplan-10"/>
      <sheetName val="Drop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>
        <row r="3">
          <cell r="D3" t="str">
            <v>Please Select Sector on 'Do First' Tab</v>
          </cell>
        </row>
      </sheetData>
      <sheetData sheetId="13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2"/>
  <sheetViews>
    <sheetView workbookViewId="0">
      <selection activeCell="A14" sqref="A14"/>
    </sheetView>
  </sheetViews>
  <sheetFormatPr defaultRowHeight="11.25" x14ac:dyDescent="0.2"/>
  <cols>
    <col min="1" max="1" width="60.5" customWidth="1"/>
  </cols>
  <sheetData>
    <row r="1" spans="1:1" ht="16.5" thickBot="1" x14ac:dyDescent="0.3">
      <c r="A1" s="109" t="s">
        <v>358</v>
      </c>
    </row>
    <row r="2" spans="1:1" ht="15" x14ac:dyDescent="0.2">
      <c r="A2" s="21" t="s">
        <v>451</v>
      </c>
    </row>
    <row r="3" spans="1:1" ht="15" x14ac:dyDescent="0.2">
      <c r="A3" s="21" t="s">
        <v>452</v>
      </c>
    </row>
    <row r="4" spans="1:1" ht="15" x14ac:dyDescent="0.2">
      <c r="A4" s="21" t="s">
        <v>359</v>
      </c>
    </row>
    <row r="5" spans="1:1" ht="15" x14ac:dyDescent="0.2">
      <c r="A5" s="21" t="s">
        <v>360</v>
      </c>
    </row>
    <row r="6" spans="1:1" ht="15" x14ac:dyDescent="0.2">
      <c r="A6" s="21" t="s">
        <v>361</v>
      </c>
    </row>
    <row r="7" spans="1:1" ht="15" x14ac:dyDescent="0.2">
      <c r="A7" s="21" t="s">
        <v>362</v>
      </c>
    </row>
    <row r="8" spans="1:1" ht="15" x14ac:dyDescent="0.2">
      <c r="A8" s="21" t="s">
        <v>363</v>
      </c>
    </row>
    <row r="9" spans="1:1" ht="15" x14ac:dyDescent="0.2">
      <c r="A9" s="21" t="s">
        <v>364</v>
      </c>
    </row>
    <row r="10" spans="1:1" ht="15" x14ac:dyDescent="0.2">
      <c r="A10" s="21" t="s">
        <v>365</v>
      </c>
    </row>
    <row r="11" spans="1:1" ht="15" x14ac:dyDescent="0.2">
      <c r="A11" s="21" t="s">
        <v>453</v>
      </c>
    </row>
    <row r="12" spans="1:1" ht="15" x14ac:dyDescent="0.2">
      <c r="A12" s="21" t="s">
        <v>221</v>
      </c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D1" sqref="D1"/>
    </sheetView>
  </sheetViews>
  <sheetFormatPr defaultColWidth="9.1640625" defaultRowHeight="14.25" x14ac:dyDescent="0.2"/>
  <cols>
    <col min="1" max="1" width="9.1640625" style="12"/>
    <col min="2" max="2" width="74.6640625" style="12" customWidth="1"/>
    <col min="3" max="3" width="9.1640625" style="12"/>
    <col min="4" max="4" width="11.5" style="12" bestFit="1" customWidth="1"/>
    <col min="5" max="16384" width="9.1640625" style="12"/>
  </cols>
  <sheetData>
    <row r="1" spans="1:4" x14ac:dyDescent="0.2">
      <c r="C1" s="108">
        <v>1</v>
      </c>
      <c r="D1" s="12" t="e">
        <f>'Do First'!#REF!</f>
        <v>#REF!</v>
      </c>
    </row>
    <row r="2" spans="1:4" ht="28.15" customHeight="1" x14ac:dyDescent="0.2">
      <c r="A2" s="12" t="s">
        <v>377</v>
      </c>
      <c r="B2" s="115" t="s">
        <v>369</v>
      </c>
      <c r="D2" s="12" t="e">
        <f>VLOOKUP(D1,A2:B8,2,0)</f>
        <v>#REF!</v>
      </c>
    </row>
    <row r="3" spans="1:4" ht="28.15" customHeight="1" x14ac:dyDescent="0.2">
      <c r="A3" s="12" t="s">
        <v>378</v>
      </c>
      <c r="B3" s="115" t="s">
        <v>370</v>
      </c>
    </row>
    <row r="4" spans="1:4" ht="28.15" customHeight="1" x14ac:dyDescent="0.2">
      <c r="A4" s="12" t="s">
        <v>379</v>
      </c>
      <c r="B4" s="115" t="s">
        <v>374</v>
      </c>
      <c r="C4" s="108">
        <v>2</v>
      </c>
      <c r="D4" s="12" t="e">
        <f>'Do First'!#REF!</f>
        <v>#REF!</v>
      </c>
    </row>
    <row r="5" spans="1:4" ht="28.15" customHeight="1" x14ac:dyDescent="0.2">
      <c r="A5" s="12" t="s">
        <v>380</v>
      </c>
      <c r="B5" s="115" t="s">
        <v>371</v>
      </c>
      <c r="D5" s="12" t="e">
        <f>VLOOKUP(D4,A2:B8,2,0)</f>
        <v>#REF!</v>
      </c>
    </row>
    <row r="6" spans="1:4" ht="28.15" customHeight="1" x14ac:dyDescent="0.2">
      <c r="A6" s="12" t="s">
        <v>381</v>
      </c>
      <c r="B6" s="115" t="s">
        <v>375</v>
      </c>
    </row>
    <row r="7" spans="1:4" ht="28.15" customHeight="1" x14ac:dyDescent="0.2">
      <c r="A7" s="12" t="s">
        <v>382</v>
      </c>
      <c r="B7" s="115" t="s">
        <v>372</v>
      </c>
    </row>
    <row r="8" spans="1:4" ht="28.15" customHeight="1" x14ac:dyDescent="0.2">
      <c r="A8" s="12" t="s">
        <v>383</v>
      </c>
      <c r="B8" s="115" t="s">
        <v>373</v>
      </c>
    </row>
  </sheetData>
  <sheetProtection password="89C2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12"/>
  <sheetViews>
    <sheetView workbookViewId="0">
      <selection activeCell="C11" sqref="C11"/>
    </sheetView>
  </sheetViews>
  <sheetFormatPr defaultColWidth="9.1640625" defaultRowHeight="11.25" x14ac:dyDescent="0.2"/>
  <cols>
    <col min="1" max="1" width="5.1640625" style="81" customWidth="1"/>
    <col min="2" max="2" width="33.1640625" style="81" customWidth="1"/>
    <col min="3" max="3" width="19.1640625" style="81" customWidth="1"/>
    <col min="4" max="4" width="75.83203125" style="81" customWidth="1"/>
    <col min="5" max="16384" width="9.1640625" style="81"/>
  </cols>
  <sheetData>
    <row r="1" spans="2:4" ht="36" customHeight="1" x14ac:dyDescent="0.2">
      <c r="C1" s="254" t="s">
        <v>551</v>
      </c>
    </row>
    <row r="3" spans="2:4" ht="30" customHeight="1" x14ac:dyDescent="0.2">
      <c r="B3" s="261" t="s">
        <v>548</v>
      </c>
      <c r="C3" s="262">
        <v>125.9375</v>
      </c>
      <c r="D3" s="81" t="s">
        <v>554</v>
      </c>
    </row>
    <row r="4" spans="2:4" ht="5.0999999999999996" customHeight="1" x14ac:dyDescent="0.2"/>
    <row r="5" spans="2:4" s="265" customFormat="1" ht="30" customHeight="1" x14ac:dyDescent="0.2">
      <c r="B5" s="261" t="s">
        <v>253</v>
      </c>
      <c r="C5" s="263" t="s">
        <v>563</v>
      </c>
      <c r="D5" s="264" t="s">
        <v>562</v>
      </c>
    </row>
    <row r="6" spans="2:4" s="265" customFormat="1" ht="5.0999999999999996" customHeight="1" x14ac:dyDescent="0.2">
      <c r="B6" s="261"/>
    </row>
    <row r="7" spans="2:4" s="265" customFormat="1" ht="30" customHeight="1" x14ac:dyDescent="0.2">
      <c r="B7" s="261" t="s">
        <v>549</v>
      </c>
      <c r="C7" s="296" t="s">
        <v>530</v>
      </c>
      <c r="D7" s="296"/>
    </row>
    <row r="8" spans="2:4" s="265" customFormat="1" ht="5.0999999999999996" customHeight="1" x14ac:dyDescent="0.2"/>
    <row r="9" spans="2:4" s="265" customFormat="1" ht="30" customHeight="1" x14ac:dyDescent="0.2">
      <c r="B9" s="261" t="s">
        <v>550</v>
      </c>
      <c r="C9" s="296" t="s">
        <v>564</v>
      </c>
      <c r="D9" s="296"/>
    </row>
    <row r="10" spans="2:4" s="1" customFormat="1" ht="5.0999999999999996" customHeight="1" x14ac:dyDescent="0.2">
      <c r="B10" s="81"/>
    </row>
    <row r="11" spans="2:4" s="1" customFormat="1" ht="30" customHeight="1" x14ac:dyDescent="0.2">
      <c r="B11" s="261" t="s">
        <v>555</v>
      </c>
      <c r="C11" s="266">
        <v>1</v>
      </c>
      <c r="D11" s="267" t="s">
        <v>556</v>
      </c>
    </row>
    <row r="12" spans="2:4" s="1" customFormat="1" ht="5.0999999999999996" customHeight="1" x14ac:dyDescent="0.2"/>
  </sheetData>
  <sheetProtection password="89C2" sheet="1" objects="1" scenarios="1" selectLockedCells="1"/>
  <mergeCells count="2">
    <mergeCell ref="C7:D7"/>
    <mergeCell ref="C9:D9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Package_Grant #_with metrics_with Match&amp;R11-2015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A1:S517"/>
  <sheetViews>
    <sheetView showGridLines="0" zoomScaleNormal="100" workbookViewId="0">
      <selection activeCell="D8" sqref="D8:I8"/>
    </sheetView>
  </sheetViews>
  <sheetFormatPr defaultRowHeight="11.25" x14ac:dyDescent="0.2"/>
  <cols>
    <col min="1" max="1" width="7.33203125" customWidth="1"/>
    <col min="2" max="2" width="6" customWidth="1"/>
    <col min="3" max="3" width="19" customWidth="1"/>
    <col min="4" max="4" width="5.5" customWidth="1"/>
    <col min="5" max="5" width="2.1640625" customWidth="1"/>
    <col min="6" max="6" width="6.5" customWidth="1"/>
    <col min="7" max="7" width="3.33203125" customWidth="1"/>
    <col min="8" max="8" width="5.33203125" customWidth="1"/>
    <col min="9" max="9" width="38.5" customWidth="1"/>
    <col min="10" max="10" width="52.83203125" customWidth="1"/>
    <col min="17" max="17" width="11.1640625" customWidth="1"/>
    <col min="18" max="18" width="29.6640625" hidden="1" customWidth="1"/>
    <col min="19" max="19" width="9.1640625" customWidth="1"/>
  </cols>
  <sheetData>
    <row r="1" spans="1:19" ht="29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87.75" customHeight="1" x14ac:dyDescent="0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3"/>
      <c r="L2" s="33"/>
      <c r="M2" s="33"/>
      <c r="N2" s="33"/>
      <c r="O2" s="33"/>
      <c r="P2" s="33"/>
      <c r="Q2" s="33"/>
      <c r="R2" s="33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5.75" customHeight="1" x14ac:dyDescent="0.25">
      <c r="A5" s="307" t="s">
        <v>551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1"/>
      <c r="M5" s="1"/>
      <c r="N5" s="1"/>
      <c r="O5" s="1"/>
      <c r="P5" s="1"/>
      <c r="Q5" s="1"/>
      <c r="R5" s="1"/>
    </row>
    <row r="6" spans="1:19" ht="30" customHeight="1" x14ac:dyDescent="0.25">
      <c r="A6" s="302" t="s">
        <v>266</v>
      </c>
      <c r="B6" s="302"/>
      <c r="C6" s="302"/>
      <c r="D6" s="302"/>
      <c r="E6" s="302"/>
      <c r="F6" s="302"/>
      <c r="G6" s="302"/>
      <c r="H6" s="302"/>
      <c r="I6" s="302"/>
      <c r="J6" s="302"/>
      <c r="K6" s="39"/>
      <c r="L6" s="30"/>
      <c r="M6" s="30"/>
      <c r="N6" s="30"/>
      <c r="O6" s="30"/>
      <c r="P6" s="30"/>
      <c r="Q6" s="1"/>
      <c r="R6" s="1"/>
    </row>
    <row r="7" spans="1:19" ht="7.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9" ht="30" customHeight="1" x14ac:dyDescent="0.2">
      <c r="A8" s="298" t="s">
        <v>411</v>
      </c>
      <c r="B8" s="298"/>
      <c r="C8" s="298"/>
      <c r="D8" s="303"/>
      <c r="E8" s="303"/>
      <c r="F8" s="303"/>
      <c r="G8" s="303"/>
      <c r="H8" s="303"/>
      <c r="I8" s="303"/>
      <c r="J8" s="102" t="str">
        <f>IF(D8="","Please Select District","")</f>
        <v>Please Select District</v>
      </c>
      <c r="M8" s="1"/>
      <c r="N8" s="1"/>
      <c r="O8" s="1"/>
      <c r="P8" s="1"/>
      <c r="Q8" s="1"/>
      <c r="R8" s="1"/>
    </row>
    <row r="9" spans="1:19" s="55" customFormat="1" ht="7.9" customHeight="1" x14ac:dyDescent="0.25">
      <c r="A9" s="52"/>
      <c r="B9" s="53"/>
      <c r="C9" s="54"/>
      <c r="D9" s="56"/>
      <c r="E9" s="56"/>
      <c r="F9" s="56"/>
      <c r="G9" s="56"/>
      <c r="H9" s="56"/>
      <c r="I9" s="56"/>
      <c r="J9" s="56"/>
      <c r="K9" s="52"/>
      <c r="L9" s="52"/>
      <c r="M9" s="52"/>
      <c r="N9" s="52"/>
      <c r="O9" s="52"/>
      <c r="P9" s="52"/>
      <c r="Q9" s="52"/>
      <c r="R9" s="52"/>
    </row>
    <row r="10" spans="1:19" ht="30" customHeight="1" x14ac:dyDescent="0.25">
      <c r="A10" s="298" t="s">
        <v>367</v>
      </c>
      <c r="B10" s="298"/>
      <c r="C10" s="298"/>
      <c r="D10" s="305"/>
      <c r="E10" s="305"/>
      <c r="F10" s="305"/>
      <c r="G10" s="305"/>
      <c r="H10" s="305"/>
      <c r="I10" s="305"/>
      <c r="J10" s="101" t="str">
        <f>'Reverse District Dropdown list '!E8</f>
        <v/>
      </c>
      <c r="L10" s="1"/>
      <c r="M10" s="1"/>
      <c r="N10" s="1"/>
      <c r="O10" s="1"/>
      <c r="P10" s="1"/>
      <c r="Q10" s="1"/>
      <c r="R10" s="1"/>
    </row>
    <row r="11" spans="1:19" ht="7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</row>
    <row r="12" spans="1:19" ht="30" customHeight="1" x14ac:dyDescent="0.2">
      <c r="A12" s="33"/>
      <c r="B12" s="33"/>
      <c r="C12" s="116" t="s">
        <v>406</v>
      </c>
      <c r="D12" s="306" t="str">
        <f>IF(CCCCO!C7="","",CCCCO!C7)</f>
        <v>Industry Driven Regional Collaborative (IDRC)</v>
      </c>
      <c r="E12" s="306"/>
      <c r="F12" s="306"/>
      <c r="G12" s="306"/>
      <c r="H12" s="306"/>
      <c r="I12" s="306"/>
      <c r="J12" s="102" t="str">
        <f>IF(D12="","Please Select Project","")</f>
        <v/>
      </c>
      <c r="K12" s="1"/>
      <c r="L12" s="1"/>
      <c r="M12" s="1"/>
      <c r="N12" s="1"/>
      <c r="O12" s="1"/>
      <c r="P12" s="1"/>
      <c r="Q12" s="1"/>
      <c r="R12" s="2"/>
    </row>
    <row r="13" spans="1:19" ht="7.9" customHeight="1" x14ac:dyDescent="0.2">
      <c r="A13" s="1"/>
      <c r="B13" s="1"/>
      <c r="C13" s="78"/>
      <c r="D13" s="79"/>
      <c r="E13" s="79"/>
      <c r="F13" s="79"/>
      <c r="G13" s="79"/>
      <c r="H13" s="79"/>
      <c r="I13" s="110"/>
      <c r="J13" s="110"/>
      <c r="K13" s="1"/>
      <c r="L13" s="1"/>
      <c r="M13" s="1"/>
      <c r="N13" s="1"/>
      <c r="O13" s="1"/>
      <c r="P13" s="1"/>
      <c r="Q13" s="1"/>
      <c r="R13" s="2"/>
    </row>
    <row r="14" spans="1:19" ht="30" hidden="1" customHeight="1" x14ac:dyDescent="0.2">
      <c r="A14" s="1"/>
      <c r="B14" s="1"/>
      <c r="C14" s="116" t="s">
        <v>410</v>
      </c>
      <c r="D14" s="304"/>
      <c r="E14" s="304"/>
      <c r="F14" s="304"/>
      <c r="G14" s="304"/>
      <c r="H14" s="304"/>
      <c r="I14" s="304"/>
      <c r="J14" s="102" t="str">
        <f>IF(D14="","Please Select Sector or N/A","")</f>
        <v>Please Select Sector or N/A</v>
      </c>
      <c r="K14" s="1"/>
      <c r="L14" s="1"/>
      <c r="M14" s="1"/>
      <c r="N14" s="1"/>
      <c r="O14" s="1"/>
      <c r="P14" s="1"/>
      <c r="Q14" s="1"/>
      <c r="R14" s="2" t="str">
        <f>CONCATENATE(D12,D14)</f>
        <v>Industry Driven Regional Collaborative (IDRC)</v>
      </c>
    </row>
    <row r="15" spans="1:19" s="55" customFormat="1" ht="7.9" hidden="1" customHeight="1" x14ac:dyDescent="0.25">
      <c r="A15" s="52"/>
      <c r="B15" s="53"/>
      <c r="C15" s="54"/>
      <c r="D15" s="57"/>
      <c r="E15" s="57"/>
      <c r="F15" s="57"/>
      <c r="G15" s="57"/>
      <c r="H15" s="57"/>
      <c r="I15" s="57"/>
      <c r="J15" s="57"/>
      <c r="K15" s="52"/>
      <c r="L15" s="52"/>
      <c r="M15" s="52"/>
      <c r="N15" s="52"/>
      <c r="O15" s="52"/>
      <c r="P15" s="52"/>
      <c r="Q15" s="52"/>
      <c r="R15" s="52"/>
    </row>
    <row r="16" spans="1:19" ht="25.15" customHeight="1" x14ac:dyDescent="0.2">
      <c r="A16" s="1"/>
      <c r="B16" s="298" t="s">
        <v>415</v>
      </c>
      <c r="C16" s="298"/>
      <c r="D16" s="300">
        <f>IF(CCCCO!C3="","",CCCCO!C3)</f>
        <v>125.9375</v>
      </c>
      <c r="E16" s="300"/>
      <c r="F16" s="300"/>
      <c r="G16" s="300"/>
      <c r="H16" s="297" t="str">
        <f>IF(D16="","PleaseType Fiscal Year within 'CCCCO' tab","")</f>
        <v/>
      </c>
      <c r="I16" s="297"/>
      <c r="J16" s="297"/>
      <c r="K16" s="34"/>
      <c r="L16" s="34"/>
      <c r="M16" s="34"/>
      <c r="N16" s="34"/>
      <c r="O16" s="34"/>
      <c r="P16" s="34"/>
      <c r="Q16" s="34"/>
      <c r="R16" s="34"/>
    </row>
    <row r="17" spans="1:18" s="55" customFormat="1" ht="7.9" customHeight="1" x14ac:dyDescent="0.25">
      <c r="A17" s="52"/>
      <c r="B17" s="53"/>
      <c r="C17" s="54"/>
      <c r="D17" s="57"/>
      <c r="E17" s="57"/>
      <c r="F17" s="57"/>
      <c r="G17" s="57"/>
      <c r="H17" s="57"/>
      <c r="I17" s="57"/>
      <c r="J17" s="57"/>
      <c r="K17" s="52"/>
      <c r="L17" s="52"/>
      <c r="M17" s="52"/>
      <c r="N17" s="52"/>
      <c r="O17" s="52"/>
      <c r="P17" s="52"/>
      <c r="Q17" s="52"/>
      <c r="R17" s="52"/>
    </row>
    <row r="18" spans="1:18" ht="25.15" customHeight="1" x14ac:dyDescent="0.2">
      <c r="A18" s="1"/>
      <c r="B18" s="298" t="str">
        <f>CCCCO!B5</f>
        <v>RFA NUMBER:</v>
      </c>
      <c r="C18" s="298"/>
      <c r="D18" s="299" t="str">
        <f>IF(CCCCO!C5="","",CCCCO!C5)</f>
        <v>15-198</v>
      </c>
      <c r="E18" s="299"/>
      <c r="F18" s="299"/>
      <c r="G18" s="299"/>
      <c r="H18" s="297" t="str">
        <f>IF(D18="","Please Type Grant Number within 'CCCCO' tab","")</f>
        <v/>
      </c>
      <c r="I18" s="297"/>
      <c r="J18" s="297"/>
      <c r="K18" s="249"/>
      <c r="L18" s="34"/>
      <c r="M18" s="34"/>
      <c r="N18" s="34"/>
      <c r="O18" s="34"/>
      <c r="P18" s="34"/>
      <c r="Q18" s="34"/>
      <c r="R18" s="34" t="str">
        <f>CONCATENATE(D18,E18,F18)</f>
        <v>15-198</v>
      </c>
    </row>
    <row r="19" spans="1:18" ht="7.9" customHeight="1" x14ac:dyDescent="0.2">
      <c r="A19" s="1"/>
      <c r="B19" s="1"/>
      <c r="C19" s="78"/>
      <c r="D19" s="79"/>
      <c r="E19" s="79"/>
      <c r="F19" s="79"/>
      <c r="G19" s="79"/>
      <c r="H19" s="79"/>
      <c r="I19" s="110"/>
      <c r="J19" s="110"/>
      <c r="K19" s="1"/>
      <c r="L19" s="1"/>
      <c r="M19" s="1"/>
      <c r="N19" s="1"/>
      <c r="O19" s="1"/>
      <c r="P19" s="1"/>
      <c r="Q19" s="1"/>
      <c r="R19" s="2"/>
    </row>
    <row r="20" spans="1:18" s="82" customFormat="1" ht="25.15" customHeight="1" x14ac:dyDescent="0.2">
      <c r="A20" s="80"/>
      <c r="C20" s="130" t="s">
        <v>384</v>
      </c>
      <c r="D20" s="306" t="str">
        <f>IF(CCCCO!C9="","",CCCCO!C9)</f>
        <v>EWD (SB 1402)</v>
      </c>
      <c r="E20" s="306"/>
      <c r="F20" s="306"/>
      <c r="G20" s="306"/>
      <c r="H20" s="306"/>
      <c r="I20" s="306"/>
      <c r="J20" s="297" t="str">
        <f>IF(D20="","Please Type Funding Source within 'CCCCO' tab","")</f>
        <v/>
      </c>
      <c r="K20" s="297"/>
      <c r="L20" s="81"/>
      <c r="M20" s="81"/>
      <c r="N20" s="81"/>
      <c r="O20" s="81"/>
      <c r="P20" s="81"/>
      <c r="Q20" s="81"/>
    </row>
    <row r="21" spans="1:18" s="82" customFormat="1" ht="7.9" customHeight="1" x14ac:dyDescent="0.2">
      <c r="A21" s="80"/>
      <c r="B21" s="81"/>
      <c r="C21" s="103"/>
      <c r="D21" s="105"/>
      <c r="E21" s="131"/>
      <c r="F21" s="131"/>
      <c r="G21" s="131"/>
      <c r="H21" s="105"/>
      <c r="I21" s="105"/>
      <c r="J21" s="105"/>
      <c r="K21" s="81"/>
      <c r="L21" s="81"/>
      <c r="M21" s="81"/>
      <c r="N21" s="81"/>
      <c r="O21" s="81"/>
      <c r="P21" s="81"/>
      <c r="Q21" s="81"/>
    </row>
    <row r="22" spans="1:18" s="82" customFormat="1" ht="30" customHeight="1" x14ac:dyDescent="0.2">
      <c r="A22" s="81"/>
      <c r="B22" s="81"/>
      <c r="C22" s="248" t="s">
        <v>547</v>
      </c>
      <c r="D22" s="312"/>
      <c r="E22" s="312"/>
      <c r="F22" s="312"/>
      <c r="G22" s="312"/>
      <c r="H22" s="312"/>
      <c r="I22" s="297" t="str">
        <f>IF(D22="","Please Enter Project Budget Amount Processed To Date","")</f>
        <v>Please Enter Project Budget Amount Processed To Date</v>
      </c>
      <c r="J22" s="297"/>
      <c r="K22" s="81"/>
      <c r="L22" s="81"/>
      <c r="M22" s="81"/>
      <c r="N22" s="81"/>
      <c r="O22" s="81"/>
      <c r="P22" s="81"/>
      <c r="Q22" s="81"/>
    </row>
    <row r="23" spans="1:18" s="202" customFormat="1" ht="5.0999999999999996" customHeight="1" x14ac:dyDescent="0.2">
      <c r="A23" s="198"/>
      <c r="B23" s="198"/>
      <c r="C23" s="199"/>
      <c r="D23" s="311"/>
      <c r="E23" s="311"/>
      <c r="F23" s="311"/>
      <c r="G23" s="311"/>
      <c r="H23" s="311"/>
      <c r="I23" s="203"/>
      <c r="K23" s="198"/>
      <c r="L23" s="198"/>
      <c r="M23" s="198"/>
      <c r="N23" s="198"/>
      <c r="O23" s="198"/>
      <c r="P23" s="198"/>
      <c r="Q23" s="198"/>
    </row>
    <row r="24" spans="1:18" s="202" customFormat="1" ht="30" customHeight="1" x14ac:dyDescent="0.2">
      <c r="A24" s="198"/>
      <c r="B24" s="198"/>
      <c r="C24" s="199"/>
      <c r="D24" s="200"/>
      <c r="E24" s="200"/>
      <c r="F24" s="200"/>
      <c r="G24" s="200"/>
      <c r="H24" s="200"/>
      <c r="I24" s="201"/>
      <c r="K24" s="198"/>
      <c r="L24" s="198"/>
      <c r="M24" s="198"/>
      <c r="N24" s="198"/>
      <c r="O24" s="198"/>
      <c r="P24" s="198"/>
      <c r="Q24" s="198"/>
    </row>
    <row r="25" spans="1:18" s="1" customFormat="1" ht="7.9" customHeight="1" x14ac:dyDescent="0.2">
      <c r="C25" s="78"/>
      <c r="D25" s="79"/>
      <c r="E25" s="79"/>
      <c r="F25" s="79"/>
      <c r="G25" s="79"/>
      <c r="H25" s="79"/>
      <c r="I25" s="110"/>
      <c r="J25" s="110"/>
    </row>
    <row r="26" spans="1:18" s="1" customFormat="1" ht="15" hidden="1" customHeight="1" thickBot="1" x14ac:dyDescent="0.25">
      <c r="A26" s="313" t="s">
        <v>449</v>
      </c>
      <c r="B26" s="313"/>
      <c r="C26" s="313"/>
      <c r="D26" s="176"/>
      <c r="E26" s="176"/>
      <c r="F26" s="176"/>
      <c r="G26" s="176"/>
      <c r="H26" s="176"/>
      <c r="I26" s="176"/>
      <c r="J26" s="176"/>
    </row>
    <row r="27" spans="1:18" s="1" customFormat="1" ht="40.15" hidden="1" customHeight="1" thickBot="1" x14ac:dyDescent="0.25">
      <c r="B27" s="177">
        <v>1</v>
      </c>
      <c r="C27" s="308"/>
      <c r="D27" s="309"/>
      <c r="E27" s="309"/>
      <c r="F27" s="309"/>
      <c r="G27" s="309"/>
      <c r="H27" s="309"/>
      <c r="I27" s="309"/>
      <c r="J27" s="310"/>
    </row>
    <row r="28" spans="1:18" s="1" customFormat="1" ht="4.1500000000000004" hidden="1" customHeight="1" thickBot="1" x14ac:dyDescent="0.25">
      <c r="B28" s="177"/>
      <c r="D28" s="190"/>
      <c r="E28" s="190"/>
      <c r="F28" s="190"/>
      <c r="G28" s="190"/>
      <c r="H28" s="190"/>
      <c r="I28" s="190"/>
      <c r="J28" s="190"/>
    </row>
    <row r="29" spans="1:18" s="1" customFormat="1" ht="40.15" hidden="1" customHeight="1" thickBot="1" x14ac:dyDescent="0.25">
      <c r="B29" s="177">
        <v>2</v>
      </c>
      <c r="C29" s="308"/>
      <c r="D29" s="309"/>
      <c r="E29" s="309"/>
      <c r="F29" s="309"/>
      <c r="G29" s="309"/>
      <c r="H29" s="309"/>
      <c r="I29" s="309"/>
      <c r="J29" s="310"/>
    </row>
    <row r="30" spans="1:18" s="1" customFormat="1" ht="4.1500000000000004" hidden="1" customHeight="1" thickBot="1" x14ac:dyDescent="0.25">
      <c r="B30" s="177"/>
      <c r="D30" s="190"/>
      <c r="E30" s="190"/>
      <c r="F30" s="190"/>
      <c r="G30" s="190"/>
      <c r="H30" s="190"/>
      <c r="I30" s="190"/>
      <c r="J30" s="190"/>
    </row>
    <row r="31" spans="1:18" s="1" customFormat="1" ht="40.15" hidden="1" customHeight="1" thickBot="1" x14ac:dyDescent="0.25">
      <c r="B31" s="177">
        <v>3</v>
      </c>
      <c r="C31" s="308"/>
      <c r="D31" s="309"/>
      <c r="E31" s="309"/>
      <c r="F31" s="309"/>
      <c r="G31" s="309"/>
      <c r="H31" s="309"/>
      <c r="I31" s="309"/>
      <c r="J31" s="310"/>
    </row>
    <row r="32" spans="1:18" s="1" customFormat="1" ht="4.1500000000000004" hidden="1" customHeight="1" thickBot="1" x14ac:dyDescent="0.25">
      <c r="B32" s="177"/>
      <c r="D32" s="190"/>
      <c r="E32" s="190"/>
      <c r="F32" s="190"/>
      <c r="G32" s="190"/>
      <c r="H32" s="190"/>
      <c r="I32" s="190"/>
      <c r="J32" s="190"/>
    </row>
    <row r="33" spans="2:10" s="1" customFormat="1" ht="40.15" hidden="1" customHeight="1" thickBot="1" x14ac:dyDescent="0.25">
      <c r="B33" s="177">
        <v>4</v>
      </c>
      <c r="C33" s="308"/>
      <c r="D33" s="309"/>
      <c r="E33" s="309"/>
      <c r="F33" s="309"/>
      <c r="G33" s="309"/>
      <c r="H33" s="309"/>
      <c r="I33" s="309"/>
      <c r="J33" s="310"/>
    </row>
    <row r="34" spans="2:10" s="1" customFormat="1" ht="4.1500000000000004" hidden="1" customHeight="1" thickBot="1" x14ac:dyDescent="0.25">
      <c r="B34" s="177"/>
      <c r="D34" s="190"/>
      <c r="E34" s="190"/>
      <c r="F34" s="190"/>
      <c r="G34" s="190"/>
      <c r="H34" s="190"/>
      <c r="I34" s="190"/>
      <c r="J34" s="190"/>
    </row>
    <row r="35" spans="2:10" s="1" customFormat="1" ht="40.15" hidden="1" customHeight="1" thickBot="1" x14ac:dyDescent="0.25">
      <c r="B35" s="177">
        <v>5</v>
      </c>
      <c r="C35" s="308"/>
      <c r="D35" s="309"/>
      <c r="E35" s="309"/>
      <c r="F35" s="309"/>
      <c r="G35" s="309"/>
      <c r="H35" s="309"/>
      <c r="I35" s="309"/>
      <c r="J35" s="310"/>
    </row>
    <row r="36" spans="2:10" s="1" customFormat="1" ht="4.1500000000000004" hidden="1" customHeight="1" thickBot="1" x14ac:dyDescent="0.25">
      <c r="B36" s="177"/>
      <c r="D36" s="190"/>
      <c r="E36" s="190"/>
      <c r="F36" s="190"/>
      <c r="G36" s="190"/>
      <c r="H36" s="190"/>
      <c r="I36" s="190"/>
      <c r="J36" s="190"/>
    </row>
    <row r="37" spans="2:10" s="1" customFormat="1" ht="40.15" hidden="1" customHeight="1" thickBot="1" x14ac:dyDescent="0.25">
      <c r="B37" s="177">
        <v>6</v>
      </c>
      <c r="C37" s="308"/>
      <c r="D37" s="309"/>
      <c r="E37" s="309"/>
      <c r="F37" s="309"/>
      <c r="G37" s="309"/>
      <c r="H37" s="309"/>
      <c r="I37" s="309"/>
      <c r="J37" s="310"/>
    </row>
    <row r="38" spans="2:10" s="1" customFormat="1" ht="4.1500000000000004" hidden="1" customHeight="1" thickBot="1" x14ac:dyDescent="0.25">
      <c r="B38" s="177"/>
      <c r="D38" s="190"/>
      <c r="E38" s="190"/>
      <c r="F38" s="190"/>
      <c r="G38" s="190"/>
      <c r="H38" s="190"/>
      <c r="I38" s="190"/>
      <c r="J38" s="190"/>
    </row>
    <row r="39" spans="2:10" s="1" customFormat="1" ht="40.15" hidden="1" customHeight="1" thickBot="1" x14ac:dyDescent="0.25">
      <c r="B39" s="177">
        <v>7</v>
      </c>
      <c r="C39" s="308"/>
      <c r="D39" s="309"/>
      <c r="E39" s="309"/>
      <c r="F39" s="309"/>
      <c r="G39" s="309"/>
      <c r="H39" s="309"/>
      <c r="I39" s="309"/>
      <c r="J39" s="310"/>
    </row>
    <row r="40" spans="2:10" s="1" customFormat="1" ht="4.1500000000000004" hidden="1" customHeight="1" thickBot="1" x14ac:dyDescent="0.25">
      <c r="B40" s="177"/>
      <c r="D40" s="190"/>
      <c r="E40" s="190"/>
      <c r="F40" s="190"/>
      <c r="G40" s="190"/>
      <c r="H40" s="190"/>
      <c r="I40" s="190"/>
      <c r="J40" s="190"/>
    </row>
    <row r="41" spans="2:10" s="1" customFormat="1" ht="40.15" hidden="1" customHeight="1" thickBot="1" x14ac:dyDescent="0.25">
      <c r="B41" s="177">
        <v>8</v>
      </c>
      <c r="C41" s="308"/>
      <c r="D41" s="309"/>
      <c r="E41" s="309"/>
      <c r="F41" s="309"/>
      <c r="G41" s="309"/>
      <c r="H41" s="309"/>
      <c r="I41" s="309"/>
      <c r="J41" s="310"/>
    </row>
    <row r="42" spans="2:10" s="1" customFormat="1" ht="4.1500000000000004" hidden="1" customHeight="1" thickBot="1" x14ac:dyDescent="0.25">
      <c r="B42" s="177"/>
      <c r="D42" s="190"/>
      <c r="E42" s="190"/>
      <c r="F42" s="190"/>
      <c r="G42" s="190"/>
      <c r="H42" s="190"/>
      <c r="I42" s="190"/>
      <c r="J42" s="190"/>
    </row>
    <row r="43" spans="2:10" s="1" customFormat="1" ht="40.15" hidden="1" customHeight="1" thickBot="1" x14ac:dyDescent="0.25">
      <c r="B43" s="177">
        <v>9</v>
      </c>
      <c r="C43" s="308"/>
      <c r="D43" s="309"/>
      <c r="E43" s="309"/>
      <c r="F43" s="309"/>
      <c r="G43" s="309"/>
      <c r="H43" s="309"/>
      <c r="I43" s="309"/>
      <c r="J43" s="310"/>
    </row>
    <row r="44" spans="2:10" s="1" customFormat="1" ht="4.1500000000000004" hidden="1" customHeight="1" thickBot="1" x14ac:dyDescent="0.25">
      <c r="B44" s="177"/>
      <c r="D44" s="190"/>
      <c r="E44" s="190"/>
      <c r="F44" s="190"/>
      <c r="G44" s="190"/>
      <c r="H44" s="190"/>
      <c r="I44" s="190"/>
      <c r="J44" s="190"/>
    </row>
    <row r="45" spans="2:10" s="1" customFormat="1" ht="40.15" hidden="1" customHeight="1" thickBot="1" x14ac:dyDescent="0.25">
      <c r="B45" s="177">
        <v>10</v>
      </c>
      <c r="C45" s="308"/>
      <c r="D45" s="309"/>
      <c r="E45" s="309"/>
      <c r="F45" s="309"/>
      <c r="G45" s="309"/>
      <c r="H45" s="309"/>
      <c r="I45" s="309"/>
      <c r="J45" s="310"/>
    </row>
    <row r="46" spans="2:10" s="1" customFormat="1" ht="4.1500000000000004" customHeight="1" x14ac:dyDescent="0.2">
      <c r="C46" s="177"/>
      <c r="D46" s="178"/>
      <c r="E46" s="178"/>
      <c r="F46" s="178"/>
      <c r="G46" s="178"/>
      <c r="H46" s="178"/>
      <c r="I46" s="178"/>
      <c r="J46" s="178"/>
    </row>
    <row r="47" spans="2:10" s="1" customFormat="1" x14ac:dyDescent="0.2"/>
    <row r="48" spans="2:10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7" s="1" customFormat="1" x14ac:dyDescent="0.2"/>
    <row r="98" spans="1:17" s="1" customFormat="1" x14ac:dyDescent="0.2"/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</sheetData>
  <sheetProtection password="89C2" sheet="1" objects="1" scenarios="1" selectLockedCells="1"/>
  <mergeCells count="31">
    <mergeCell ref="C43:J43"/>
    <mergeCell ref="C45:J45"/>
    <mergeCell ref="C35:J35"/>
    <mergeCell ref="D20:I20"/>
    <mergeCell ref="C31:J31"/>
    <mergeCell ref="C33:J33"/>
    <mergeCell ref="C37:J37"/>
    <mergeCell ref="C39:J39"/>
    <mergeCell ref="C41:J41"/>
    <mergeCell ref="D23:H23"/>
    <mergeCell ref="C27:J27"/>
    <mergeCell ref="C29:J29"/>
    <mergeCell ref="J20:K20"/>
    <mergeCell ref="D22:H22"/>
    <mergeCell ref="I22:J22"/>
    <mergeCell ref="A26:C26"/>
    <mergeCell ref="A2:J2"/>
    <mergeCell ref="A6:J6"/>
    <mergeCell ref="A8:C8"/>
    <mergeCell ref="D8:I8"/>
    <mergeCell ref="D14:I14"/>
    <mergeCell ref="A10:C10"/>
    <mergeCell ref="D10:I10"/>
    <mergeCell ref="D12:I12"/>
    <mergeCell ref="A5:K5"/>
    <mergeCell ref="H18:J18"/>
    <mergeCell ref="B18:C18"/>
    <mergeCell ref="B16:C16"/>
    <mergeCell ref="H16:J16"/>
    <mergeCell ref="D18:G18"/>
    <mergeCell ref="D16:G16"/>
  </mergeCells>
  <printOptions horizontalCentered="1"/>
  <pageMargins left="0.25" right="0.25" top="0.5" bottom="0.25" header="0" footer="0"/>
  <pageSetup scale="80" orientation="portrait" r:id="rId1"/>
  <headerFooter alignWithMargins="0">
    <oddHeader>&amp;L&amp;"Arial,Bold"&amp;11BOG, California Community Colleges
Chancellor's Office (CCCCO)</oddHeader>
    <oddFooter>&amp;LCCCCO Forms Package_with metrics&amp;R11-2015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'If then statement for College'!$A$3:$A$12</xm:f>
          </x14:formula1>
          <xm:sqref>D10:I10</xm:sqref>
        </x14:dataValidation>
        <x14:dataValidation type="list" allowBlank="1" showInputMessage="1" showErrorMessage="1">
          <x14:formula1>
            <xm:f>'Dropdown List'!$A$2:$A$73</xm:f>
          </x14:formula1>
          <xm:sqref>D8:I8</xm:sqref>
        </x14:dataValidation>
        <x14:dataValidation type="list" allowBlank="1" showInputMessage="1" showErrorMessage="1">
          <x14:formula1>
            <xm:f>'If then statement for RFA'!$A$3:$A$12</xm:f>
          </x14:formula1>
          <xm:sqref>D14:I14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6"/>
  <sheetViews>
    <sheetView tabSelected="1" zoomScaleNormal="100" workbookViewId="0">
      <selection activeCell="B10" sqref="B10:G10"/>
    </sheetView>
  </sheetViews>
  <sheetFormatPr defaultColWidth="9.1640625" defaultRowHeight="11.25" x14ac:dyDescent="0.2"/>
  <cols>
    <col min="1" max="1" width="13" style="5" customWidth="1"/>
    <col min="2" max="2" width="8" style="5" customWidth="1"/>
    <col min="3" max="3" width="56.6640625" style="5" customWidth="1"/>
    <col min="4" max="4" width="12.1640625" style="5" customWidth="1"/>
    <col min="5" max="5" width="9.1640625" style="5"/>
    <col min="6" max="6" width="9.6640625" style="5" customWidth="1"/>
    <col min="7" max="7" width="18.5" style="5" customWidth="1"/>
    <col min="8" max="8" width="17.5" style="5" customWidth="1"/>
    <col min="9" max="9" width="27.83203125" style="5" customWidth="1"/>
    <col min="10" max="16384" width="9.1640625" style="5"/>
  </cols>
  <sheetData>
    <row r="1" spans="1:7" ht="15" x14ac:dyDescent="0.25">
      <c r="C1" s="252" t="s">
        <v>551</v>
      </c>
    </row>
    <row r="2" spans="1:7" ht="25.9" customHeight="1" x14ac:dyDescent="0.2">
      <c r="A2" s="18"/>
      <c r="B2" s="19"/>
      <c r="C2" s="111" t="s">
        <v>406</v>
      </c>
      <c r="D2" s="315" t="str">
        <f>IF('Do First'!D12="","Please Type Project on 'CCCCO' Tab",'Do First'!D12)</f>
        <v>Industry Driven Regional Collaborative (IDRC)</v>
      </c>
      <c r="E2" s="315"/>
      <c r="F2" s="315"/>
      <c r="G2" s="315"/>
    </row>
    <row r="3" spans="1:7" ht="32.25" hidden="1" customHeight="1" x14ac:dyDescent="0.2">
      <c r="A3" s="18"/>
      <c r="B3" s="19"/>
      <c r="C3" s="111" t="s">
        <v>532</v>
      </c>
      <c r="D3" s="315" t="str">
        <f>IF('Do First'!D14="","Please Select Sector on 'Do First' Tab",'Do First'!D14)</f>
        <v>Please Select Sector on 'Do First' Tab</v>
      </c>
      <c r="E3" s="315"/>
      <c r="F3" s="315"/>
      <c r="G3" s="315"/>
    </row>
    <row r="4" spans="1:7" ht="28.5" customHeight="1" x14ac:dyDescent="0.2">
      <c r="A4" s="18"/>
      <c r="B4" s="19"/>
      <c r="C4" s="153" t="s">
        <v>11</v>
      </c>
      <c r="D4" s="315" t="str">
        <f>IF('Do First'!D10="","Please Select College or N/A on 'Do First' Tab",'Do First'!D10)</f>
        <v>Please Select College or N/A on 'Do First' Tab</v>
      </c>
      <c r="E4" s="315"/>
      <c r="F4" s="315"/>
      <c r="G4" s="315"/>
    </row>
    <row r="5" spans="1:7" ht="18" customHeight="1" x14ac:dyDescent="0.25">
      <c r="A5" s="106"/>
      <c r="B5" s="106"/>
      <c r="C5" s="111" t="str">
        <f>'Do First'!B18</f>
        <v>RFA NUMBER:</v>
      </c>
      <c r="D5" s="314" t="str">
        <f>IF('Do First'!H18&lt;&gt;"","ERROR",'Do First'!R18)</f>
        <v>15-198</v>
      </c>
      <c r="E5" s="314"/>
      <c r="F5" s="58"/>
      <c r="G5" s="136"/>
    </row>
    <row r="6" spans="1:7" ht="7.9" customHeight="1" x14ac:dyDescent="0.2">
      <c r="A6" s="3"/>
      <c r="B6" s="3"/>
      <c r="C6" s="3"/>
      <c r="D6" s="3"/>
      <c r="E6" s="3"/>
      <c r="F6" s="3"/>
      <c r="G6" s="3"/>
    </row>
    <row r="7" spans="1:7" ht="20.25" x14ac:dyDescent="0.3">
      <c r="A7" s="331" t="s">
        <v>232</v>
      </c>
      <c r="B7" s="331"/>
      <c r="C7" s="331"/>
      <c r="D7" s="331"/>
      <c r="E7" s="331"/>
      <c r="F7" s="331"/>
      <c r="G7" s="331"/>
    </row>
    <row r="8" spans="1:7" ht="7.9" customHeight="1" thickBot="1" x14ac:dyDescent="0.25">
      <c r="A8" s="3"/>
      <c r="B8" s="3"/>
      <c r="C8" s="3"/>
      <c r="D8" s="3"/>
      <c r="E8" s="3"/>
      <c r="F8" s="3"/>
      <c r="G8" s="3"/>
    </row>
    <row r="9" spans="1:7" s="22" customFormat="1" ht="24.95" customHeight="1" x14ac:dyDescent="0.25">
      <c r="A9" s="48" t="s">
        <v>254</v>
      </c>
      <c r="B9" s="333" t="str">
        <f>IF('Do First'!D8="","",'Do First'!D8)</f>
        <v/>
      </c>
      <c r="C9" s="333"/>
      <c r="D9" s="333"/>
      <c r="E9" s="333"/>
      <c r="F9" s="333"/>
      <c r="G9" s="334"/>
    </row>
    <row r="10" spans="1:7" s="22" customFormat="1" ht="24.95" customHeight="1" x14ac:dyDescent="0.25">
      <c r="A10" s="45" t="s">
        <v>233</v>
      </c>
      <c r="B10" s="321"/>
      <c r="C10" s="321"/>
      <c r="D10" s="321"/>
      <c r="E10" s="321"/>
      <c r="F10" s="321"/>
      <c r="G10" s="332"/>
    </row>
    <row r="11" spans="1:7" s="22" customFormat="1" ht="24.95" customHeight="1" x14ac:dyDescent="0.25">
      <c r="A11" s="45" t="s">
        <v>297</v>
      </c>
      <c r="B11" s="321"/>
      <c r="C11" s="321"/>
      <c r="D11" s="46" t="s">
        <v>238</v>
      </c>
      <c r="E11" s="100" t="s">
        <v>298</v>
      </c>
      <c r="F11" s="46" t="s">
        <v>299</v>
      </c>
      <c r="G11" s="98"/>
    </row>
    <row r="12" spans="1:7" s="22" customFormat="1" ht="4.9000000000000004" customHeight="1" thickBot="1" x14ac:dyDescent="0.3">
      <c r="A12" s="24"/>
      <c r="B12" s="25"/>
      <c r="C12" s="25"/>
      <c r="D12" s="25"/>
      <c r="E12" s="25"/>
      <c r="F12" s="25"/>
      <c r="G12" s="26"/>
    </row>
    <row r="13" spans="1:7" s="22" customFormat="1" ht="7.9" customHeight="1" thickBot="1" x14ac:dyDescent="0.3">
      <c r="A13" s="27"/>
      <c r="B13" s="27"/>
      <c r="C13" s="27"/>
      <c r="D13" s="27"/>
      <c r="E13" s="27"/>
      <c r="F13" s="27"/>
      <c r="G13" s="27"/>
    </row>
    <row r="14" spans="1:7" s="22" customFormat="1" ht="19.899999999999999" customHeight="1" x14ac:dyDescent="0.25">
      <c r="A14" s="335" t="s">
        <v>302</v>
      </c>
      <c r="B14" s="336"/>
      <c r="C14" s="336"/>
      <c r="D14" s="336"/>
      <c r="E14" s="336"/>
      <c r="F14" s="336"/>
      <c r="G14" s="337"/>
    </row>
    <row r="15" spans="1:7" s="22" customFormat="1" ht="30" customHeight="1" x14ac:dyDescent="0.25">
      <c r="A15" s="49" t="s">
        <v>29</v>
      </c>
      <c r="B15" s="327"/>
      <c r="C15" s="327"/>
      <c r="D15" s="50" t="s">
        <v>234</v>
      </c>
      <c r="E15" s="328"/>
      <c r="F15" s="328"/>
      <c r="G15" s="329"/>
    </row>
    <row r="16" spans="1:7" s="22" customFormat="1" ht="30" customHeight="1" x14ac:dyDescent="0.25">
      <c r="A16" s="51" t="s">
        <v>30</v>
      </c>
      <c r="B16" s="330"/>
      <c r="C16" s="330"/>
      <c r="D16" s="50" t="s">
        <v>235</v>
      </c>
      <c r="E16" s="328"/>
      <c r="F16" s="328"/>
      <c r="G16" s="329"/>
    </row>
    <row r="17" spans="1:7" s="22" customFormat="1" ht="24.95" customHeight="1" x14ac:dyDescent="0.25">
      <c r="A17" s="319" t="s">
        <v>300</v>
      </c>
      <c r="B17" s="320"/>
      <c r="C17" s="321"/>
      <c r="D17" s="321"/>
      <c r="E17" s="325"/>
      <c r="F17" s="325"/>
      <c r="G17" s="326"/>
    </row>
    <row r="18" spans="1:7" s="22" customFormat="1" ht="4.9000000000000004" customHeight="1" thickBot="1" x14ac:dyDescent="0.3">
      <c r="A18" s="24"/>
      <c r="B18" s="25"/>
      <c r="C18" s="25"/>
      <c r="D18" s="25"/>
      <c r="E18" s="25"/>
      <c r="F18" s="25"/>
      <c r="G18" s="26"/>
    </row>
    <row r="19" spans="1:7" s="22" customFormat="1" ht="7.9" customHeight="1" thickBot="1" x14ac:dyDescent="0.3"/>
    <row r="20" spans="1:7" s="22" customFormat="1" ht="19.899999999999999" customHeight="1" x14ac:dyDescent="0.25">
      <c r="A20" s="316" t="s">
        <v>246</v>
      </c>
      <c r="B20" s="317"/>
      <c r="C20" s="317"/>
      <c r="D20" s="317"/>
      <c r="E20" s="317"/>
      <c r="F20" s="317"/>
      <c r="G20" s="318"/>
    </row>
    <row r="21" spans="1:7" s="22" customFormat="1" ht="30" customHeight="1" x14ac:dyDescent="0.25">
      <c r="A21" s="49" t="s">
        <v>29</v>
      </c>
      <c r="B21" s="327"/>
      <c r="C21" s="327"/>
      <c r="D21" s="50" t="s">
        <v>234</v>
      </c>
      <c r="E21" s="328"/>
      <c r="F21" s="328"/>
      <c r="G21" s="329"/>
    </row>
    <row r="22" spans="1:7" s="22" customFormat="1" ht="30" customHeight="1" x14ac:dyDescent="0.25">
      <c r="A22" s="51" t="s">
        <v>30</v>
      </c>
      <c r="B22" s="330"/>
      <c r="C22" s="330"/>
      <c r="D22" s="50" t="s">
        <v>235</v>
      </c>
      <c r="E22" s="328"/>
      <c r="F22" s="328"/>
      <c r="G22" s="329"/>
    </row>
    <row r="23" spans="1:7" s="22" customFormat="1" ht="24.95" customHeight="1" x14ac:dyDescent="0.25">
      <c r="A23" s="319" t="s">
        <v>300</v>
      </c>
      <c r="B23" s="320"/>
      <c r="C23" s="321"/>
      <c r="D23" s="321"/>
      <c r="E23" s="325"/>
      <c r="F23" s="325"/>
      <c r="G23" s="326"/>
    </row>
    <row r="24" spans="1:7" s="22" customFormat="1" ht="4.9000000000000004" customHeight="1" thickBot="1" x14ac:dyDescent="0.3">
      <c r="A24" s="24"/>
      <c r="B24" s="25"/>
      <c r="C24" s="25"/>
      <c r="D24" s="25"/>
      <c r="E24" s="25"/>
      <c r="F24" s="25"/>
      <c r="G24" s="26"/>
    </row>
    <row r="25" spans="1:7" s="22" customFormat="1" ht="7.9" customHeight="1" thickBot="1" x14ac:dyDescent="0.3"/>
    <row r="26" spans="1:7" s="22" customFormat="1" ht="19.899999999999999" customHeight="1" x14ac:dyDescent="0.25">
      <c r="A26" s="316" t="s">
        <v>239</v>
      </c>
      <c r="B26" s="317"/>
      <c r="C26" s="317"/>
      <c r="D26" s="317"/>
      <c r="E26" s="317"/>
      <c r="F26" s="317"/>
      <c r="G26" s="318"/>
    </row>
    <row r="27" spans="1:7" s="22" customFormat="1" ht="30" customHeight="1" x14ac:dyDescent="0.25">
      <c r="A27" s="49" t="s">
        <v>29</v>
      </c>
      <c r="B27" s="327"/>
      <c r="C27" s="327"/>
      <c r="D27" s="50" t="s">
        <v>234</v>
      </c>
      <c r="E27" s="328"/>
      <c r="F27" s="328"/>
      <c r="G27" s="329"/>
    </row>
    <row r="28" spans="1:7" s="22" customFormat="1" ht="30" customHeight="1" x14ac:dyDescent="0.25">
      <c r="A28" s="51" t="s">
        <v>30</v>
      </c>
      <c r="B28" s="330"/>
      <c r="C28" s="330"/>
      <c r="D28" s="50" t="s">
        <v>235</v>
      </c>
      <c r="E28" s="328"/>
      <c r="F28" s="328"/>
      <c r="G28" s="329"/>
    </row>
    <row r="29" spans="1:7" s="22" customFormat="1" ht="24.95" customHeight="1" x14ac:dyDescent="0.25">
      <c r="A29" s="319" t="s">
        <v>300</v>
      </c>
      <c r="B29" s="320"/>
      <c r="C29" s="321"/>
      <c r="D29" s="321"/>
      <c r="E29" s="325"/>
      <c r="F29" s="325"/>
      <c r="G29" s="326"/>
    </row>
    <row r="30" spans="1:7" s="22" customFormat="1" ht="7.9" customHeight="1" x14ac:dyDescent="0.25">
      <c r="A30" s="23"/>
      <c r="B30" s="27"/>
      <c r="C30" s="27"/>
      <c r="D30" s="27"/>
      <c r="E30" s="27"/>
      <c r="F30" s="27"/>
      <c r="G30" s="28"/>
    </row>
    <row r="31" spans="1:7" s="22" customFormat="1" ht="19.899999999999999" customHeight="1" x14ac:dyDescent="0.25">
      <c r="A31" s="322" t="s">
        <v>236</v>
      </c>
      <c r="B31" s="323"/>
      <c r="C31" s="323"/>
      <c r="D31" s="323"/>
      <c r="E31" s="323"/>
      <c r="F31" s="323"/>
      <c r="G31" s="324"/>
    </row>
    <row r="32" spans="1:7" s="22" customFormat="1" ht="30" customHeight="1" x14ac:dyDescent="0.25">
      <c r="A32" s="49" t="s">
        <v>29</v>
      </c>
      <c r="B32" s="327"/>
      <c r="C32" s="327"/>
      <c r="D32" s="50" t="s">
        <v>234</v>
      </c>
      <c r="E32" s="328"/>
      <c r="F32" s="328"/>
      <c r="G32" s="329"/>
    </row>
    <row r="33" spans="1:7" s="22" customFormat="1" ht="30" customHeight="1" x14ac:dyDescent="0.25">
      <c r="A33" s="51" t="s">
        <v>30</v>
      </c>
      <c r="B33" s="330"/>
      <c r="C33" s="330"/>
      <c r="D33" s="50" t="s">
        <v>235</v>
      </c>
      <c r="E33" s="328"/>
      <c r="F33" s="328"/>
      <c r="G33" s="329"/>
    </row>
    <row r="34" spans="1:7" s="22" customFormat="1" ht="24.95" customHeight="1" x14ac:dyDescent="0.25">
      <c r="A34" s="319" t="s">
        <v>300</v>
      </c>
      <c r="B34" s="320"/>
      <c r="C34" s="321"/>
      <c r="D34" s="321"/>
      <c r="E34" s="325"/>
      <c r="F34" s="325"/>
      <c r="G34" s="326"/>
    </row>
    <row r="35" spans="1:7" s="22" customFormat="1" ht="4.9000000000000004" customHeight="1" thickBot="1" x14ac:dyDescent="0.3">
      <c r="A35" s="24"/>
      <c r="B35" s="25"/>
      <c r="C35" s="25"/>
      <c r="D35" s="25"/>
      <c r="E35" s="25"/>
      <c r="F35" s="25"/>
      <c r="G35" s="26"/>
    </row>
    <row r="36" spans="1:7" s="22" customFormat="1" ht="7.9" customHeight="1" thickBot="1" x14ac:dyDescent="0.3"/>
    <row r="37" spans="1:7" s="22" customFormat="1" ht="19.899999999999999" customHeight="1" x14ac:dyDescent="0.25">
      <c r="A37" s="316" t="s">
        <v>301</v>
      </c>
      <c r="B37" s="317"/>
      <c r="C37" s="317"/>
      <c r="D37" s="317"/>
      <c r="E37" s="317"/>
      <c r="F37" s="317"/>
      <c r="G37" s="318"/>
    </row>
    <row r="38" spans="1:7" s="22" customFormat="1" ht="30" customHeight="1" x14ac:dyDescent="0.25">
      <c r="A38" s="49" t="s">
        <v>29</v>
      </c>
      <c r="B38" s="327"/>
      <c r="C38" s="327"/>
      <c r="D38" s="50" t="s">
        <v>234</v>
      </c>
      <c r="E38" s="328"/>
      <c r="F38" s="328"/>
      <c r="G38" s="329"/>
    </row>
    <row r="39" spans="1:7" s="22" customFormat="1" ht="30" customHeight="1" x14ac:dyDescent="0.25">
      <c r="A39" s="51" t="s">
        <v>30</v>
      </c>
      <c r="B39" s="330"/>
      <c r="C39" s="330"/>
      <c r="D39" s="50" t="s">
        <v>235</v>
      </c>
      <c r="E39" s="328"/>
      <c r="F39" s="328"/>
      <c r="G39" s="329"/>
    </row>
    <row r="40" spans="1:7" s="22" customFormat="1" ht="24.95" customHeight="1" x14ac:dyDescent="0.25">
      <c r="A40" s="319" t="s">
        <v>300</v>
      </c>
      <c r="B40" s="320"/>
      <c r="C40" s="321"/>
      <c r="D40" s="321"/>
      <c r="E40" s="325"/>
      <c r="F40" s="325"/>
      <c r="G40" s="326"/>
    </row>
    <row r="41" spans="1:7" s="22" customFormat="1" ht="7.9" customHeight="1" x14ac:dyDescent="0.25">
      <c r="A41" s="23"/>
      <c r="B41" s="27"/>
      <c r="C41" s="27"/>
      <c r="D41" s="27"/>
      <c r="E41" s="27"/>
      <c r="F41" s="27"/>
      <c r="G41" s="28"/>
    </row>
    <row r="42" spans="1:7" s="22" customFormat="1" ht="19.899999999999999" customHeight="1" x14ac:dyDescent="0.25">
      <c r="A42" s="322" t="s">
        <v>237</v>
      </c>
      <c r="B42" s="323"/>
      <c r="C42" s="323"/>
      <c r="D42" s="323"/>
      <c r="E42" s="323"/>
      <c r="F42" s="323"/>
      <c r="G42" s="324"/>
    </row>
    <row r="43" spans="1:7" s="22" customFormat="1" ht="30" customHeight="1" x14ac:dyDescent="0.25">
      <c r="A43" s="49" t="s">
        <v>29</v>
      </c>
      <c r="B43" s="327"/>
      <c r="C43" s="327"/>
      <c r="D43" s="50" t="s">
        <v>234</v>
      </c>
      <c r="E43" s="328"/>
      <c r="F43" s="328"/>
      <c r="G43" s="329"/>
    </row>
    <row r="44" spans="1:7" s="22" customFormat="1" ht="30" customHeight="1" x14ac:dyDescent="0.25">
      <c r="A44" s="51" t="s">
        <v>30</v>
      </c>
      <c r="B44" s="330"/>
      <c r="C44" s="330"/>
      <c r="D44" s="50" t="s">
        <v>235</v>
      </c>
      <c r="E44" s="328"/>
      <c r="F44" s="328"/>
      <c r="G44" s="329"/>
    </row>
    <row r="45" spans="1:7" s="22" customFormat="1" ht="24.95" customHeight="1" x14ac:dyDescent="0.25">
      <c r="A45" s="319" t="s">
        <v>300</v>
      </c>
      <c r="B45" s="320"/>
      <c r="C45" s="321"/>
      <c r="D45" s="321"/>
      <c r="E45" s="325"/>
      <c r="F45" s="325"/>
      <c r="G45" s="326"/>
    </row>
    <row r="46" spans="1:7" s="22" customFormat="1" ht="4.9000000000000004" customHeight="1" thickBot="1" x14ac:dyDescent="0.3">
      <c r="A46" s="24"/>
      <c r="B46" s="25"/>
      <c r="C46" s="25"/>
      <c r="D46" s="25"/>
      <c r="E46" s="25"/>
      <c r="F46" s="25"/>
      <c r="G46" s="26"/>
    </row>
  </sheetData>
  <sheetProtection password="89C2" sheet="1" objects="1" scenarios="1" selectLockedCells="1"/>
  <mergeCells count="56">
    <mergeCell ref="D4:G4"/>
    <mergeCell ref="A34:B34"/>
    <mergeCell ref="C34:D34"/>
    <mergeCell ref="A26:G26"/>
    <mergeCell ref="A31:G31"/>
    <mergeCell ref="E34:G34"/>
    <mergeCell ref="E29:G29"/>
    <mergeCell ref="B32:C32"/>
    <mergeCell ref="E32:G32"/>
    <mergeCell ref="B33:C33"/>
    <mergeCell ref="E33:G33"/>
    <mergeCell ref="A29:B29"/>
    <mergeCell ref="C29:D29"/>
    <mergeCell ref="E27:G27"/>
    <mergeCell ref="B28:C28"/>
    <mergeCell ref="E28:G28"/>
    <mergeCell ref="A14:G14"/>
    <mergeCell ref="A20:G20"/>
    <mergeCell ref="E17:G17"/>
    <mergeCell ref="A23:B23"/>
    <mergeCell ref="C23:D23"/>
    <mergeCell ref="E23:G23"/>
    <mergeCell ref="B22:C22"/>
    <mergeCell ref="E22:G22"/>
    <mergeCell ref="E38:G38"/>
    <mergeCell ref="B39:C39"/>
    <mergeCell ref="E39:G39"/>
    <mergeCell ref="A7:G7"/>
    <mergeCell ref="B21:C21"/>
    <mergeCell ref="E21:G21"/>
    <mergeCell ref="B10:G10"/>
    <mergeCell ref="B9:G9"/>
    <mergeCell ref="B11:C11"/>
    <mergeCell ref="E16:G16"/>
    <mergeCell ref="E15:G15"/>
    <mergeCell ref="B15:C15"/>
    <mergeCell ref="B16:C16"/>
    <mergeCell ref="B27:C27"/>
    <mergeCell ref="A17:B17"/>
    <mergeCell ref="C17:D17"/>
    <mergeCell ref="D5:E5"/>
    <mergeCell ref="D2:G2"/>
    <mergeCell ref="D3:G3"/>
    <mergeCell ref="A37:G37"/>
    <mergeCell ref="A45:B45"/>
    <mergeCell ref="C45:D45"/>
    <mergeCell ref="A42:G42"/>
    <mergeCell ref="E45:G45"/>
    <mergeCell ref="E40:G40"/>
    <mergeCell ref="B43:C43"/>
    <mergeCell ref="E43:G43"/>
    <mergeCell ref="B44:C44"/>
    <mergeCell ref="E44:G44"/>
    <mergeCell ref="A40:B40"/>
    <mergeCell ref="C40:D40"/>
    <mergeCell ref="B38:C38"/>
  </mergeCells>
  <printOptions horizontalCentered="1"/>
  <pageMargins left="0.25" right="0.25" top="0.5" bottom="0.25" header="0" footer="0"/>
  <pageSetup scale="90" orientation="portrait" r:id="rId1"/>
  <headerFooter alignWithMargins="0">
    <oddHeader>&amp;L&amp;"Arial,Bold"&amp;11BOG, California Community Colleges
Chancellor's Office (CCCCO)</oddHeader>
    <oddFooter>&amp;LCCCCO Forms Package_with metrics&amp;R11-2015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tabColor theme="9" tint="0.59999389629810485"/>
  </sheetPr>
  <dimension ref="A1:W86"/>
  <sheetViews>
    <sheetView zoomScaleNormal="100" workbookViewId="0">
      <selection activeCell="C14" sqref="C14"/>
    </sheetView>
  </sheetViews>
  <sheetFormatPr defaultColWidth="9.1640625" defaultRowHeight="11.25" x14ac:dyDescent="0.2"/>
  <cols>
    <col min="1" max="1" width="16.1640625" style="7" customWidth="1"/>
    <col min="2" max="2" width="5.5" style="72" customWidth="1"/>
    <col min="3" max="3" width="104.1640625" style="7" customWidth="1"/>
    <col min="4" max="4" width="38.83203125" style="7" customWidth="1"/>
    <col min="5" max="5" width="16.83203125" style="35" customWidth="1"/>
    <col min="6" max="21" width="9.1640625" style="7" customWidth="1"/>
    <col min="22" max="22" width="19.5" style="7" hidden="1" customWidth="1"/>
    <col min="23" max="23" width="12.5" style="7" hidden="1" customWidth="1"/>
    <col min="24" max="16384" width="9.1640625" style="7"/>
  </cols>
  <sheetData>
    <row r="1" spans="1:5" ht="15" x14ac:dyDescent="0.25">
      <c r="C1" s="250" t="s">
        <v>551</v>
      </c>
    </row>
    <row r="2" spans="1:5" ht="46.5" customHeight="1" x14ac:dyDescent="0.2">
      <c r="A2" s="18"/>
      <c r="B2" s="70"/>
      <c r="C2" s="111" t="s">
        <v>406</v>
      </c>
      <c r="D2" s="256" t="str">
        <f>'Contact Page'!D2</f>
        <v>Industry Driven Regional Collaborative (IDRC)</v>
      </c>
    </row>
    <row r="3" spans="1:5" ht="25.9" hidden="1" customHeight="1" x14ac:dyDescent="0.2">
      <c r="A3" s="18"/>
      <c r="B3" s="70"/>
      <c r="C3" s="111" t="s">
        <v>412</v>
      </c>
      <c r="D3" s="113" t="str">
        <f>'Contact Page'!D3:G3</f>
        <v>Please Select Sector on 'Do First' Tab</v>
      </c>
    </row>
    <row r="4" spans="1:5" ht="30" customHeight="1" x14ac:dyDescent="0.2">
      <c r="A4" s="19"/>
      <c r="B4" s="70"/>
      <c r="C4" s="130" t="s">
        <v>10</v>
      </c>
      <c r="D4" s="257" t="str">
        <f>IF('Contact Page'!B9="","Please Select District on 'Do First' Tab",'Contact Page'!B9)</f>
        <v>Please Select District on 'Do First' Tab</v>
      </c>
    </row>
    <row r="5" spans="1:5" ht="30" customHeight="1" x14ac:dyDescent="0.2">
      <c r="A5" s="19"/>
      <c r="B5" s="70"/>
      <c r="C5" s="130" t="s">
        <v>11</v>
      </c>
      <c r="D5" s="260" t="str">
        <f>'Contact Page'!D4</f>
        <v>Please Select College or N/A on 'Do First' Tab</v>
      </c>
    </row>
    <row r="6" spans="1:5" ht="18" customHeight="1" x14ac:dyDescent="0.2">
      <c r="A6" s="4"/>
      <c r="B6" s="71"/>
      <c r="C6" s="130" t="str">
        <f>'Contact Page'!C5</f>
        <v>RFA NUMBER:</v>
      </c>
      <c r="D6" s="112" t="str">
        <f>'Contact Page'!D5</f>
        <v>15-198</v>
      </c>
    </row>
    <row r="7" spans="1:5" ht="4.9000000000000004" customHeight="1" x14ac:dyDescent="0.25">
      <c r="A7" s="4"/>
      <c r="B7" s="71"/>
      <c r="C7" s="20"/>
      <c r="D7" s="43"/>
    </row>
    <row r="8" spans="1:5" ht="23.1" customHeight="1" x14ac:dyDescent="0.3">
      <c r="A8" s="331" t="s">
        <v>33</v>
      </c>
      <c r="B8" s="331"/>
      <c r="C8" s="331"/>
      <c r="D8" s="331"/>
    </row>
    <row r="9" spans="1:5" ht="3.6" customHeight="1" thickBot="1" x14ac:dyDescent="0.25">
      <c r="A9" s="4"/>
      <c r="B9" s="71"/>
      <c r="C9" s="4"/>
      <c r="D9" s="4"/>
    </row>
    <row r="10" spans="1:5" s="4" customFormat="1" ht="17.100000000000001" customHeight="1" x14ac:dyDescent="0.2">
      <c r="A10" s="360" t="s">
        <v>15</v>
      </c>
      <c r="B10" s="340" t="s">
        <v>16</v>
      </c>
      <c r="C10" s="341"/>
      <c r="D10" s="338" t="s">
        <v>552</v>
      </c>
      <c r="E10" s="237"/>
    </row>
    <row r="11" spans="1:5" s="4" customFormat="1" ht="17.100000000000001" customHeight="1" x14ac:dyDescent="0.2">
      <c r="A11" s="361"/>
      <c r="B11" s="342"/>
      <c r="C11" s="343"/>
      <c r="D11" s="339"/>
      <c r="E11" s="237"/>
    </row>
    <row r="12" spans="1:5" s="59" customFormat="1" ht="31.5" customHeight="1" thickBot="1" x14ac:dyDescent="0.25">
      <c r="A12" s="362"/>
      <c r="B12" s="342"/>
      <c r="C12" s="343"/>
      <c r="D12" s="255" t="str">
        <f>IF('Do First'!D22="","Enter Project Budget on 'Do First' Tab",'Do First'!D22)</f>
        <v>Enter Project Budget on 'Do First' Tab</v>
      </c>
      <c r="E12" s="238" t="str">
        <f>IF(D12&lt;=0,"Please enter requested amount on 'Do First' tab.","")</f>
        <v/>
      </c>
    </row>
    <row r="13" spans="1:5" ht="15" customHeight="1" x14ac:dyDescent="0.2">
      <c r="A13" s="346" t="s">
        <v>267</v>
      </c>
      <c r="B13" s="216"/>
      <c r="C13" s="204"/>
      <c r="D13" s="367">
        <v>0</v>
      </c>
    </row>
    <row r="14" spans="1:5" ht="30" customHeight="1" x14ac:dyDescent="0.2">
      <c r="A14" s="347"/>
      <c r="B14" s="207"/>
      <c r="C14" s="205"/>
      <c r="D14" s="368"/>
    </row>
    <row r="15" spans="1:5" ht="15" customHeight="1" x14ac:dyDescent="0.2">
      <c r="A15" s="347"/>
      <c r="B15" s="206"/>
      <c r="C15" s="206"/>
      <c r="D15" s="363">
        <v>0</v>
      </c>
    </row>
    <row r="16" spans="1:5" ht="30" customHeight="1" x14ac:dyDescent="0.2">
      <c r="A16" s="347"/>
      <c r="B16" s="217"/>
      <c r="C16" s="205"/>
      <c r="D16" s="366"/>
    </row>
    <row r="17" spans="1:22" ht="15" customHeight="1" x14ac:dyDescent="0.2">
      <c r="A17" s="347"/>
      <c r="B17" s="207"/>
      <c r="C17" s="207"/>
      <c r="D17" s="363">
        <v>0</v>
      </c>
    </row>
    <row r="18" spans="1:22" ht="30" customHeight="1" x14ac:dyDescent="0.2">
      <c r="A18" s="347"/>
      <c r="B18" s="207"/>
      <c r="C18" s="207"/>
      <c r="D18" s="366"/>
      <c r="V18" s="73"/>
    </row>
    <row r="19" spans="1:22" ht="15" customHeight="1" x14ac:dyDescent="0.2">
      <c r="A19" s="347"/>
      <c r="B19" s="206"/>
      <c r="C19" s="206"/>
      <c r="D19" s="363">
        <v>0</v>
      </c>
    </row>
    <row r="20" spans="1:22" ht="30" customHeight="1" thickBot="1" x14ac:dyDescent="0.3">
      <c r="A20" s="347"/>
      <c r="B20" s="207"/>
      <c r="C20" s="205"/>
      <c r="D20" s="366"/>
      <c r="E20" s="239">
        <f>SUM(D13:D20)</f>
        <v>0</v>
      </c>
      <c r="V20" s="73"/>
    </row>
    <row r="21" spans="1:22" ht="15" customHeight="1" x14ac:dyDescent="0.2">
      <c r="A21" s="346" t="s">
        <v>269</v>
      </c>
      <c r="B21" s="204"/>
      <c r="C21" s="204"/>
      <c r="D21" s="367">
        <v>0</v>
      </c>
    </row>
    <row r="22" spans="1:22" ht="30" customHeight="1" x14ac:dyDescent="0.2">
      <c r="A22" s="347"/>
      <c r="B22" s="207"/>
      <c r="C22" s="205"/>
      <c r="D22" s="368"/>
    </row>
    <row r="23" spans="1:22" ht="15" customHeight="1" x14ac:dyDescent="0.2">
      <c r="A23" s="347"/>
      <c r="B23" s="206"/>
      <c r="C23" s="206"/>
      <c r="D23" s="363">
        <v>0</v>
      </c>
    </row>
    <row r="24" spans="1:22" ht="30" customHeight="1" x14ac:dyDescent="0.2">
      <c r="A24" s="347"/>
      <c r="B24" s="207"/>
      <c r="C24" s="205"/>
      <c r="D24" s="366"/>
    </row>
    <row r="25" spans="1:22" ht="15" customHeight="1" x14ac:dyDescent="0.2">
      <c r="A25" s="347"/>
      <c r="B25" s="206"/>
      <c r="C25" s="206"/>
      <c r="D25" s="363">
        <v>0</v>
      </c>
    </row>
    <row r="26" spans="1:22" ht="30" customHeight="1" x14ac:dyDescent="0.2">
      <c r="A26" s="347"/>
      <c r="B26" s="207"/>
      <c r="C26" s="205"/>
      <c r="D26" s="366"/>
      <c r="V26" s="73"/>
    </row>
    <row r="27" spans="1:22" ht="15" customHeight="1" x14ac:dyDescent="0.2">
      <c r="A27" s="347"/>
      <c r="B27" s="206"/>
      <c r="C27" s="206"/>
      <c r="D27" s="363">
        <v>0</v>
      </c>
    </row>
    <row r="28" spans="1:22" ht="30" customHeight="1" thickBot="1" x14ac:dyDescent="0.3">
      <c r="A28" s="348"/>
      <c r="B28" s="208"/>
      <c r="C28" s="208"/>
      <c r="D28" s="364"/>
      <c r="E28" s="239">
        <f>SUM(D21:D28)</f>
        <v>0</v>
      </c>
      <c r="V28" s="73"/>
    </row>
    <row r="29" spans="1:22" ht="15" customHeight="1" x14ac:dyDescent="0.25">
      <c r="A29" s="346" t="s">
        <v>34</v>
      </c>
      <c r="B29" s="355" t="s">
        <v>18</v>
      </c>
      <c r="C29" s="356"/>
      <c r="D29" s="220"/>
      <c r="E29" s="239"/>
    </row>
    <row r="30" spans="1:22" ht="30" customHeight="1" x14ac:dyDescent="0.25">
      <c r="A30" s="347"/>
      <c r="B30" s="209"/>
      <c r="C30" s="210"/>
      <c r="D30" s="218">
        <v>0</v>
      </c>
      <c r="E30" s="239"/>
    </row>
    <row r="31" spans="1:22" ht="30" customHeight="1" x14ac:dyDescent="0.25">
      <c r="A31" s="347"/>
      <c r="B31" s="209"/>
      <c r="C31" s="210"/>
      <c r="D31" s="218">
        <v>0</v>
      </c>
      <c r="E31" s="239"/>
    </row>
    <row r="32" spans="1:22" ht="30" customHeight="1" x14ac:dyDescent="0.25">
      <c r="A32" s="347"/>
      <c r="B32" s="209"/>
      <c r="C32" s="210"/>
      <c r="D32" s="218">
        <v>0</v>
      </c>
      <c r="E32" s="239"/>
    </row>
    <row r="33" spans="1:5" ht="30" customHeight="1" x14ac:dyDescent="0.25">
      <c r="A33" s="347"/>
      <c r="B33" s="209"/>
      <c r="C33" s="210"/>
      <c r="D33" s="218">
        <v>0</v>
      </c>
      <c r="E33" s="239"/>
    </row>
    <row r="34" spans="1:5" ht="30" customHeight="1" x14ac:dyDescent="0.25">
      <c r="A34" s="347"/>
      <c r="B34" s="209"/>
      <c r="C34" s="210"/>
      <c r="D34" s="218">
        <v>0</v>
      </c>
      <c r="E34" s="239"/>
    </row>
    <row r="35" spans="1:5" ht="30" customHeight="1" x14ac:dyDescent="0.25">
      <c r="A35" s="347"/>
      <c r="B35" s="209"/>
      <c r="C35" s="210"/>
      <c r="D35" s="218">
        <v>0</v>
      </c>
      <c r="E35" s="239"/>
    </row>
    <row r="36" spans="1:5" ht="30" customHeight="1" x14ac:dyDescent="0.25">
      <c r="A36" s="347"/>
      <c r="B36" s="209"/>
      <c r="C36" s="210"/>
      <c r="D36" s="218">
        <v>0</v>
      </c>
      <c r="E36" s="239"/>
    </row>
    <row r="37" spans="1:5" ht="30" customHeight="1" thickBot="1" x14ac:dyDescent="0.3">
      <c r="A37" s="348"/>
      <c r="B37" s="211"/>
      <c r="C37" s="212"/>
      <c r="D37" s="219">
        <v>0</v>
      </c>
      <c r="E37" s="239">
        <f>SUM(D30:D37)</f>
        <v>0</v>
      </c>
    </row>
    <row r="38" spans="1:5" ht="15" customHeight="1" x14ac:dyDescent="0.25">
      <c r="A38" s="346" t="s">
        <v>249</v>
      </c>
      <c r="B38" s="365" t="s">
        <v>19</v>
      </c>
      <c r="C38" s="365"/>
      <c r="D38" s="220"/>
      <c r="E38" s="239"/>
    </row>
    <row r="39" spans="1:5" ht="30" customHeight="1" x14ac:dyDescent="0.25">
      <c r="A39" s="347"/>
      <c r="B39" s="209"/>
      <c r="C39" s="213"/>
      <c r="D39" s="218">
        <v>0</v>
      </c>
      <c r="E39" s="239"/>
    </row>
    <row r="40" spans="1:5" ht="30" customHeight="1" x14ac:dyDescent="0.25">
      <c r="A40" s="347"/>
      <c r="B40" s="209"/>
      <c r="C40" s="213"/>
      <c r="D40" s="218">
        <v>0</v>
      </c>
      <c r="E40" s="239"/>
    </row>
    <row r="41" spans="1:5" ht="30" customHeight="1" x14ac:dyDescent="0.25">
      <c r="A41" s="347"/>
      <c r="B41" s="209"/>
      <c r="C41" s="213"/>
      <c r="D41" s="218">
        <v>0</v>
      </c>
      <c r="E41" s="239"/>
    </row>
    <row r="42" spans="1:5" ht="30" customHeight="1" x14ac:dyDescent="0.25">
      <c r="A42" s="347"/>
      <c r="B42" s="209"/>
      <c r="C42" s="213"/>
      <c r="D42" s="218">
        <v>0</v>
      </c>
      <c r="E42" s="239"/>
    </row>
    <row r="43" spans="1:5" ht="30" customHeight="1" x14ac:dyDescent="0.25">
      <c r="A43" s="347"/>
      <c r="B43" s="209"/>
      <c r="C43" s="213"/>
      <c r="D43" s="218">
        <v>0</v>
      </c>
      <c r="E43" s="239"/>
    </row>
    <row r="44" spans="1:5" ht="30" customHeight="1" x14ac:dyDescent="0.25">
      <c r="A44" s="347"/>
      <c r="B44" s="209"/>
      <c r="C44" s="213"/>
      <c r="D44" s="218">
        <v>0</v>
      </c>
      <c r="E44" s="239"/>
    </row>
    <row r="45" spans="1:5" ht="30" customHeight="1" x14ac:dyDescent="0.25">
      <c r="A45" s="347"/>
      <c r="B45" s="209"/>
      <c r="C45" s="213"/>
      <c r="D45" s="218">
        <v>0</v>
      </c>
      <c r="E45" s="239"/>
    </row>
    <row r="46" spans="1:5" ht="30" customHeight="1" x14ac:dyDescent="0.25">
      <c r="A46" s="347"/>
      <c r="B46" s="209"/>
      <c r="C46" s="214"/>
      <c r="D46" s="218">
        <v>0</v>
      </c>
      <c r="E46" s="239"/>
    </row>
    <row r="47" spans="1:5" ht="30" customHeight="1" thickBot="1" x14ac:dyDescent="0.3">
      <c r="A47" s="348"/>
      <c r="B47" s="211"/>
      <c r="C47" s="215"/>
      <c r="D47" s="219">
        <v>0</v>
      </c>
      <c r="E47" s="239">
        <f>SUM(D39:D47)</f>
        <v>0</v>
      </c>
    </row>
    <row r="48" spans="1:5" ht="15" customHeight="1" x14ac:dyDescent="0.25">
      <c r="A48" s="346" t="s">
        <v>250</v>
      </c>
      <c r="B48" s="355" t="s">
        <v>251</v>
      </c>
      <c r="C48" s="356"/>
      <c r="D48" s="220"/>
      <c r="E48" s="239"/>
    </row>
    <row r="49" spans="1:5" ht="30" customHeight="1" x14ac:dyDescent="0.25">
      <c r="A49" s="347"/>
      <c r="B49" s="209"/>
      <c r="C49" s="210"/>
      <c r="D49" s="218">
        <v>0</v>
      </c>
      <c r="E49" s="239"/>
    </row>
    <row r="50" spans="1:5" ht="30" customHeight="1" x14ac:dyDescent="0.25">
      <c r="A50" s="347"/>
      <c r="B50" s="209"/>
      <c r="C50" s="210"/>
      <c r="D50" s="218">
        <v>0</v>
      </c>
      <c r="E50" s="239"/>
    </row>
    <row r="51" spans="1:5" ht="30" customHeight="1" x14ac:dyDescent="0.25">
      <c r="A51" s="347"/>
      <c r="B51" s="209"/>
      <c r="C51" s="210"/>
      <c r="D51" s="218">
        <v>0</v>
      </c>
      <c r="E51" s="239"/>
    </row>
    <row r="52" spans="1:5" ht="30" customHeight="1" x14ac:dyDescent="0.25">
      <c r="A52" s="347"/>
      <c r="B52" s="209"/>
      <c r="C52" s="210"/>
      <c r="D52" s="218">
        <v>0</v>
      </c>
      <c r="E52" s="239"/>
    </row>
    <row r="53" spans="1:5" ht="30" customHeight="1" x14ac:dyDescent="0.25">
      <c r="A53" s="347"/>
      <c r="B53" s="209"/>
      <c r="C53" s="210"/>
      <c r="D53" s="218">
        <v>0</v>
      </c>
      <c r="E53" s="239"/>
    </row>
    <row r="54" spans="1:5" ht="30" customHeight="1" x14ac:dyDescent="0.25">
      <c r="A54" s="347"/>
      <c r="B54" s="209"/>
      <c r="C54" s="210"/>
      <c r="D54" s="218">
        <v>0</v>
      </c>
      <c r="E54" s="239"/>
    </row>
    <row r="55" spans="1:5" ht="30" customHeight="1" x14ac:dyDescent="0.25">
      <c r="A55" s="347"/>
      <c r="B55" s="209"/>
      <c r="C55" s="210"/>
      <c r="D55" s="218">
        <v>0</v>
      </c>
      <c r="E55" s="239"/>
    </row>
    <row r="56" spans="1:5" ht="30" customHeight="1" x14ac:dyDescent="0.25">
      <c r="A56" s="347"/>
      <c r="B56" s="209"/>
      <c r="C56" s="210"/>
      <c r="D56" s="218">
        <v>0</v>
      </c>
      <c r="E56" s="239"/>
    </row>
    <row r="57" spans="1:5" ht="30" customHeight="1" x14ac:dyDescent="0.25">
      <c r="A57" s="347"/>
      <c r="B57" s="209"/>
      <c r="C57" s="210"/>
      <c r="D57" s="218">
        <v>0</v>
      </c>
      <c r="E57" s="239"/>
    </row>
    <row r="58" spans="1:5" ht="30" customHeight="1" x14ac:dyDescent="0.25">
      <c r="A58" s="347"/>
      <c r="B58" s="209"/>
      <c r="C58" s="210"/>
      <c r="D58" s="218">
        <v>0</v>
      </c>
      <c r="E58" s="239"/>
    </row>
    <row r="59" spans="1:5" ht="30" customHeight="1" x14ac:dyDescent="0.25">
      <c r="A59" s="347"/>
      <c r="B59" s="209"/>
      <c r="C59" s="210"/>
      <c r="D59" s="218">
        <v>0</v>
      </c>
      <c r="E59" s="239"/>
    </row>
    <row r="60" spans="1:5" ht="30" customHeight="1" x14ac:dyDescent="0.25">
      <c r="A60" s="347"/>
      <c r="B60" s="209"/>
      <c r="C60" s="210"/>
      <c r="D60" s="218">
        <v>0</v>
      </c>
      <c r="E60" s="239"/>
    </row>
    <row r="61" spans="1:5" ht="30" customHeight="1" x14ac:dyDescent="0.25">
      <c r="A61" s="347"/>
      <c r="B61" s="209"/>
      <c r="C61" s="210"/>
      <c r="D61" s="218">
        <v>0</v>
      </c>
      <c r="E61" s="239"/>
    </row>
    <row r="62" spans="1:5" ht="30" customHeight="1" x14ac:dyDescent="0.25">
      <c r="A62" s="347"/>
      <c r="B62" s="209"/>
      <c r="C62" s="210"/>
      <c r="D62" s="218">
        <v>0</v>
      </c>
      <c r="E62" s="239"/>
    </row>
    <row r="63" spans="1:5" ht="30" customHeight="1" x14ac:dyDescent="0.25">
      <c r="A63" s="347"/>
      <c r="B63" s="209"/>
      <c r="C63" s="210"/>
      <c r="D63" s="218">
        <v>0</v>
      </c>
      <c r="E63" s="239"/>
    </row>
    <row r="64" spans="1:5" ht="30" customHeight="1" x14ac:dyDescent="0.25">
      <c r="A64" s="347"/>
      <c r="B64" s="209"/>
      <c r="C64" s="210"/>
      <c r="D64" s="218">
        <v>0</v>
      </c>
      <c r="E64" s="239"/>
    </row>
    <row r="65" spans="1:23" ht="30" customHeight="1" x14ac:dyDescent="0.25">
      <c r="A65" s="347"/>
      <c r="B65" s="209"/>
      <c r="C65" s="210"/>
      <c r="D65" s="218">
        <v>0</v>
      </c>
      <c r="E65" s="239"/>
    </row>
    <row r="66" spans="1:23" ht="30" customHeight="1" x14ac:dyDescent="0.25">
      <c r="A66" s="347"/>
      <c r="B66" s="209"/>
      <c r="C66" s="210"/>
      <c r="D66" s="218">
        <v>0</v>
      </c>
      <c r="E66" s="239"/>
    </row>
    <row r="67" spans="1:23" ht="30" customHeight="1" x14ac:dyDescent="0.25">
      <c r="A67" s="347"/>
      <c r="B67" s="209"/>
      <c r="C67" s="210"/>
      <c r="D67" s="218">
        <v>0</v>
      </c>
      <c r="E67" s="239"/>
    </row>
    <row r="68" spans="1:23" ht="30" customHeight="1" x14ac:dyDescent="0.25">
      <c r="A68" s="347"/>
      <c r="B68" s="209"/>
      <c r="C68" s="210"/>
      <c r="D68" s="218">
        <v>0</v>
      </c>
      <c r="E68" s="239"/>
    </row>
    <row r="69" spans="1:23" ht="30" customHeight="1" thickBot="1" x14ac:dyDescent="0.3">
      <c r="A69" s="348"/>
      <c r="B69" s="211"/>
      <c r="C69" s="212"/>
      <c r="D69" s="219">
        <v>0</v>
      </c>
      <c r="E69" s="239">
        <f>SUM(D49:D69)</f>
        <v>0</v>
      </c>
    </row>
    <row r="70" spans="1:23" ht="15" customHeight="1" x14ac:dyDescent="0.25">
      <c r="A70" s="346" t="s">
        <v>35</v>
      </c>
      <c r="B70" s="357" t="s">
        <v>252</v>
      </c>
      <c r="C70" s="358"/>
      <c r="D70" s="220"/>
      <c r="E70" s="239"/>
    </row>
    <row r="71" spans="1:23" ht="30" customHeight="1" x14ac:dyDescent="0.25">
      <c r="A71" s="347"/>
      <c r="B71" s="209"/>
      <c r="C71" s="210"/>
      <c r="D71" s="218">
        <v>0</v>
      </c>
      <c r="E71" s="239"/>
    </row>
    <row r="72" spans="1:23" ht="30" customHeight="1" thickBot="1" x14ac:dyDescent="0.3">
      <c r="A72" s="348"/>
      <c r="B72" s="211"/>
      <c r="C72" s="212"/>
      <c r="D72" s="219">
        <v>0</v>
      </c>
      <c r="E72" s="239">
        <f>SUM(D71:D72)</f>
        <v>0</v>
      </c>
    </row>
    <row r="73" spans="1:23" ht="15" customHeight="1" x14ac:dyDescent="0.25">
      <c r="A73" s="347" t="s">
        <v>257</v>
      </c>
      <c r="B73" s="359" t="s">
        <v>258</v>
      </c>
      <c r="C73" s="359"/>
      <c r="D73" s="220"/>
    </row>
    <row r="74" spans="1:23" ht="30" customHeight="1" thickBot="1" x14ac:dyDescent="0.3">
      <c r="A74" s="348"/>
      <c r="B74" s="221"/>
      <c r="C74" s="221"/>
      <c r="D74" s="219">
        <v>0</v>
      </c>
      <c r="E74" s="239">
        <f>D74</f>
        <v>0</v>
      </c>
    </row>
    <row r="75" spans="1:23" ht="20.100000000000001" customHeight="1" thickBot="1" x14ac:dyDescent="0.3">
      <c r="A75" s="344" t="s">
        <v>259</v>
      </c>
      <c r="B75" s="345"/>
      <c r="C75" s="345"/>
      <c r="D75" s="235">
        <f>SUM(D13:D74)</f>
        <v>0</v>
      </c>
    </row>
    <row r="76" spans="1:23" ht="20.100000000000001" customHeight="1" x14ac:dyDescent="0.25">
      <c r="A76" s="349" t="s">
        <v>533</v>
      </c>
      <c r="B76" s="350"/>
      <c r="C76" s="351"/>
      <c r="D76" s="236">
        <f>ROUNDDOWN(D75*4%,0)</f>
        <v>0</v>
      </c>
      <c r="E76" s="240"/>
      <c r="V76" s="35" t="e">
        <f>ROUNDDOWN(D12*4%,0)</f>
        <v>#VALUE!</v>
      </c>
      <c r="W76" s="35" t="e">
        <f>ROUNDDOWN(#REF!*4%,0)</f>
        <v>#REF!</v>
      </c>
    </row>
    <row r="77" spans="1:23" ht="22.5" customHeight="1" thickBot="1" x14ac:dyDescent="0.25">
      <c r="A77" s="352"/>
      <c r="B77" s="353"/>
      <c r="C77" s="354"/>
      <c r="D77" s="241" t="e">
        <f>IF(D76&gt;V76,"ERROR-Exceeds the 4% allowed","")</f>
        <v>#VALUE!</v>
      </c>
      <c r="E77" s="240"/>
    </row>
    <row r="78" spans="1:23" ht="20.100000000000001" customHeight="1" thickBot="1" x14ac:dyDescent="0.3">
      <c r="A78" s="344" t="s">
        <v>260</v>
      </c>
      <c r="B78" s="345"/>
      <c r="C78" s="345"/>
      <c r="D78" s="235">
        <f>SUM(D75:D76)</f>
        <v>0</v>
      </c>
      <c r="V78" s="35">
        <f>SUM(D75:D76)</f>
        <v>0</v>
      </c>
      <c r="W78" s="35" t="e">
        <f>SUM(#REF!)</f>
        <v>#REF!</v>
      </c>
    </row>
    <row r="79" spans="1:23" ht="45.75" customHeight="1" x14ac:dyDescent="0.2">
      <c r="A79" s="4"/>
      <c r="B79" s="71"/>
      <c r="C79" s="4"/>
      <c r="D79" s="222" t="str">
        <f>IF(D78&gt;D12,"ERROR-Total Costs Requested have Exceeded the Project Budget Amount Awarded.","")</f>
        <v/>
      </c>
    </row>
    <row r="86" spans="22:22" x14ac:dyDescent="0.2">
      <c r="V86" s="107"/>
    </row>
  </sheetData>
  <sheetProtection password="89C2" sheet="1" objects="1" scenarios="1" formatCells="0" formatRows="0" selectLockedCells="1"/>
  <mergeCells count="27">
    <mergeCell ref="A29:A37"/>
    <mergeCell ref="D17:D18"/>
    <mergeCell ref="D25:D26"/>
    <mergeCell ref="D15:D16"/>
    <mergeCell ref="D23:D24"/>
    <mergeCell ref="B29:C29"/>
    <mergeCell ref="D21:D22"/>
    <mergeCell ref="A13:A20"/>
    <mergeCell ref="D13:D14"/>
    <mergeCell ref="D19:D20"/>
    <mergeCell ref="A21:A28"/>
    <mergeCell ref="D10:D11"/>
    <mergeCell ref="A8:D8"/>
    <mergeCell ref="B10:C12"/>
    <mergeCell ref="A78:C78"/>
    <mergeCell ref="A48:A69"/>
    <mergeCell ref="A70:A72"/>
    <mergeCell ref="A73:A74"/>
    <mergeCell ref="A76:C77"/>
    <mergeCell ref="B48:C48"/>
    <mergeCell ref="B70:C70"/>
    <mergeCell ref="B73:C73"/>
    <mergeCell ref="A10:A12"/>
    <mergeCell ref="A75:C75"/>
    <mergeCell ref="A38:A47"/>
    <mergeCell ref="D27:D28"/>
    <mergeCell ref="B38:C38"/>
  </mergeCells>
  <printOptions horizontalCentered="1"/>
  <pageMargins left="0.25" right="0.25" top="0.5" bottom="0.25" header="0" footer="0"/>
  <pageSetup scale="70" orientation="portrait" r:id="rId1"/>
  <headerFooter alignWithMargins="0">
    <oddHeader>&amp;L&amp;"Arial,Bold"&amp;11BOG, California Community Colleges
Chancellor's Office (CCCCO)</oddHeader>
    <oddFooter>&amp;LCCCCO Forms Package_with metrics&amp;R11-2015</oddFooter>
  </headerFooter>
  <rowBreaks count="1" manualBreakCount="1">
    <brk id="47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5"/>
  <sheetViews>
    <sheetView workbookViewId="0">
      <selection activeCell="A5" sqref="A5"/>
    </sheetView>
  </sheetViews>
  <sheetFormatPr defaultColWidth="9.1640625" defaultRowHeight="11.25" x14ac:dyDescent="0.2"/>
  <cols>
    <col min="1" max="1" width="16.1640625" style="7" customWidth="1"/>
    <col min="2" max="2" width="5.5" style="72" customWidth="1"/>
    <col min="3" max="3" width="73.6640625" style="7" customWidth="1"/>
    <col min="4" max="4" width="42.33203125" style="7" customWidth="1"/>
    <col min="5" max="16384" width="9.1640625" style="7"/>
  </cols>
  <sheetData>
    <row r="1" spans="1:5" ht="15" x14ac:dyDescent="0.25">
      <c r="C1" s="250" t="s">
        <v>551</v>
      </c>
    </row>
    <row r="2" spans="1:5" ht="30" customHeight="1" x14ac:dyDescent="0.2">
      <c r="A2" s="18"/>
      <c r="B2" s="70"/>
      <c r="C2" s="111" t="s">
        <v>406</v>
      </c>
      <c r="D2" s="132" t="str">
        <f>'Contact Page'!D2</f>
        <v>Industry Driven Regional Collaborative (IDRC)</v>
      </c>
      <c r="E2" s="4"/>
    </row>
    <row r="3" spans="1:5" ht="25.9" hidden="1" customHeight="1" x14ac:dyDescent="0.2">
      <c r="A3" s="18"/>
      <c r="B3" s="70"/>
      <c r="C3" s="111" t="s">
        <v>412</v>
      </c>
      <c r="D3" s="132" t="str">
        <f>'Contact Page'!D3</f>
        <v>Please Select Sector on 'Do First' Tab</v>
      </c>
      <c r="E3" s="4"/>
    </row>
    <row r="4" spans="1:5" ht="30" customHeight="1" x14ac:dyDescent="0.2">
      <c r="A4" s="19"/>
      <c r="B4" s="70"/>
      <c r="C4" s="130" t="s">
        <v>10</v>
      </c>
      <c r="D4" s="129" t="str">
        <f>'Budget Detail Sheet'!D4</f>
        <v>Please Select District on 'Do First' Tab</v>
      </c>
      <c r="E4" s="4"/>
    </row>
    <row r="5" spans="1:5" ht="30" customHeight="1" x14ac:dyDescent="0.2">
      <c r="A5" s="19"/>
      <c r="B5" s="70"/>
      <c r="C5" s="130" t="s">
        <v>11</v>
      </c>
      <c r="D5" s="129" t="str">
        <f>'Budget Detail Sheet'!D5</f>
        <v>Please Select College or N/A on 'Do First' Tab</v>
      </c>
      <c r="E5" s="4"/>
    </row>
    <row r="6" spans="1:5" ht="18" customHeight="1" x14ac:dyDescent="0.2">
      <c r="A6" s="4"/>
      <c r="B6" s="71"/>
      <c r="C6" s="130" t="str">
        <f>'Contact Page'!C5</f>
        <v>RFA NUMBER:</v>
      </c>
      <c r="D6" s="112" t="str">
        <f>'Budget Detail Sheet'!D6</f>
        <v>15-198</v>
      </c>
      <c r="E6" s="4"/>
    </row>
    <row r="7" spans="1:5" ht="4.9000000000000004" customHeight="1" x14ac:dyDescent="0.25">
      <c r="A7" s="4"/>
      <c r="B7" s="71"/>
      <c r="C7" s="20"/>
      <c r="D7" s="43"/>
      <c r="E7" s="4"/>
    </row>
    <row r="8" spans="1:5" ht="19.899999999999999" customHeight="1" x14ac:dyDescent="0.3">
      <c r="A8" s="331" t="s">
        <v>33</v>
      </c>
      <c r="B8" s="331"/>
      <c r="C8" s="331"/>
      <c r="D8" s="331"/>
      <c r="E8" s="4"/>
    </row>
    <row r="9" spans="1:5" ht="3.6" customHeight="1" thickBot="1" x14ac:dyDescent="0.25">
      <c r="A9" s="4"/>
      <c r="B9" s="71"/>
      <c r="C9" s="4"/>
      <c r="D9" s="4"/>
      <c r="E9" s="4"/>
    </row>
    <row r="10" spans="1:5" s="4" customFormat="1" ht="16.149999999999999" customHeight="1" x14ac:dyDescent="0.2">
      <c r="A10" s="385" t="s">
        <v>15</v>
      </c>
      <c r="B10" s="387" t="s">
        <v>16</v>
      </c>
      <c r="C10" s="388"/>
      <c r="D10" s="104" t="s">
        <v>255</v>
      </c>
    </row>
    <row r="11" spans="1:5" s="59" customFormat="1" ht="16.149999999999999" customHeight="1" thickBot="1" x14ac:dyDescent="0.3">
      <c r="A11" s="386"/>
      <c r="B11" s="389"/>
      <c r="C11" s="390"/>
      <c r="D11" s="74" t="str">
        <f>'Budget Detail Sheet'!D12</f>
        <v>Enter Project Budget on 'Do First' Tab</v>
      </c>
    </row>
    <row r="12" spans="1:5" ht="13.15" customHeight="1" x14ac:dyDescent="0.2">
      <c r="A12" s="371" t="s">
        <v>267</v>
      </c>
      <c r="B12" s="93">
        <v>1100</v>
      </c>
      <c r="C12" s="69" t="s">
        <v>247</v>
      </c>
      <c r="D12" s="382">
        <v>0</v>
      </c>
      <c r="E12" s="4"/>
    </row>
    <row r="13" spans="1:5" ht="21" customHeight="1" x14ac:dyDescent="0.2">
      <c r="A13" s="372"/>
      <c r="B13" s="94"/>
      <c r="C13" s="83" t="s">
        <v>268</v>
      </c>
      <c r="D13" s="377"/>
      <c r="E13" s="4"/>
    </row>
    <row r="14" spans="1:5" x14ac:dyDescent="0.2">
      <c r="A14" s="372"/>
      <c r="B14" s="88">
        <v>1200</v>
      </c>
      <c r="C14" s="85" t="s">
        <v>292</v>
      </c>
      <c r="D14" s="384">
        <v>0</v>
      </c>
      <c r="E14" s="4"/>
    </row>
    <row r="15" spans="1:5" ht="21" customHeight="1" x14ac:dyDescent="0.2">
      <c r="A15" s="372"/>
      <c r="B15" s="94"/>
      <c r="C15" s="65" t="s">
        <v>268</v>
      </c>
      <c r="D15" s="377"/>
      <c r="E15" s="4"/>
    </row>
    <row r="16" spans="1:5" ht="10.15" customHeight="1" x14ac:dyDescent="0.2">
      <c r="A16" s="372"/>
      <c r="B16" s="87" t="s">
        <v>289</v>
      </c>
      <c r="C16" s="84" t="s">
        <v>288</v>
      </c>
      <c r="D16" s="376">
        <v>0</v>
      </c>
      <c r="E16" s="4"/>
    </row>
    <row r="17" spans="1:5" ht="21" customHeight="1" x14ac:dyDescent="0.2">
      <c r="A17" s="372"/>
      <c r="B17" s="87"/>
      <c r="C17" s="65" t="s">
        <v>268</v>
      </c>
      <c r="D17" s="376"/>
      <c r="E17" s="4"/>
    </row>
    <row r="18" spans="1:5" ht="13.15" customHeight="1" x14ac:dyDescent="0.2">
      <c r="A18" s="372"/>
      <c r="B18" s="88" t="s">
        <v>290</v>
      </c>
      <c r="C18" s="84" t="s">
        <v>291</v>
      </c>
      <c r="D18" s="384">
        <v>0</v>
      </c>
      <c r="E18" s="4"/>
    </row>
    <row r="19" spans="1:5" ht="21" customHeight="1" thickBot="1" x14ac:dyDescent="0.25">
      <c r="A19" s="373"/>
      <c r="B19" s="89"/>
      <c r="C19" s="68" t="s">
        <v>268</v>
      </c>
      <c r="D19" s="379"/>
      <c r="E19" s="4"/>
    </row>
    <row r="20" spans="1:5" ht="13.15" customHeight="1" x14ac:dyDescent="0.2">
      <c r="A20" s="371" t="s">
        <v>269</v>
      </c>
      <c r="B20" s="86">
        <v>2100</v>
      </c>
      <c r="C20" s="69" t="s">
        <v>272</v>
      </c>
      <c r="D20" s="382">
        <v>0</v>
      </c>
      <c r="E20" s="4"/>
    </row>
    <row r="21" spans="1:5" ht="21" customHeight="1" x14ac:dyDescent="0.2">
      <c r="A21" s="372"/>
      <c r="B21" s="87"/>
      <c r="C21" s="65" t="s">
        <v>268</v>
      </c>
      <c r="D21" s="377"/>
      <c r="E21" s="4"/>
    </row>
    <row r="22" spans="1:5" ht="13.15" customHeight="1" x14ac:dyDescent="0.2">
      <c r="A22" s="372"/>
      <c r="B22" s="90" t="s">
        <v>248</v>
      </c>
      <c r="C22" s="60" t="s">
        <v>271</v>
      </c>
      <c r="D22" s="384">
        <v>0</v>
      </c>
      <c r="E22" s="4"/>
    </row>
    <row r="23" spans="1:5" ht="21" customHeight="1" x14ac:dyDescent="0.2">
      <c r="A23" s="372"/>
      <c r="B23" s="92"/>
      <c r="C23" s="65" t="s">
        <v>268</v>
      </c>
      <c r="D23" s="377"/>
      <c r="E23" s="4"/>
    </row>
    <row r="24" spans="1:5" ht="13.15" customHeight="1" x14ac:dyDescent="0.2">
      <c r="A24" s="372"/>
      <c r="B24" s="91" t="s">
        <v>294</v>
      </c>
      <c r="C24" s="84" t="s">
        <v>293</v>
      </c>
      <c r="D24" s="376">
        <v>0</v>
      </c>
      <c r="E24" s="4"/>
    </row>
    <row r="25" spans="1:5" ht="21" customHeight="1" x14ac:dyDescent="0.2">
      <c r="A25" s="372"/>
      <c r="B25" s="87"/>
      <c r="C25" s="83" t="s">
        <v>268</v>
      </c>
      <c r="D25" s="377"/>
      <c r="E25" s="4"/>
    </row>
    <row r="26" spans="1:5" ht="13.15" customHeight="1" x14ac:dyDescent="0.2">
      <c r="A26" s="372"/>
      <c r="B26" s="88" t="s">
        <v>296</v>
      </c>
      <c r="C26" s="84" t="s">
        <v>295</v>
      </c>
      <c r="D26" s="384">
        <v>0</v>
      </c>
      <c r="E26" s="4"/>
    </row>
    <row r="27" spans="1:5" ht="21" customHeight="1" thickBot="1" x14ac:dyDescent="0.25">
      <c r="A27" s="373"/>
      <c r="B27" s="89"/>
      <c r="C27" s="68" t="s">
        <v>268</v>
      </c>
      <c r="D27" s="379"/>
      <c r="E27" s="4"/>
    </row>
    <row r="28" spans="1:5" ht="13.15" customHeight="1" x14ac:dyDescent="0.2">
      <c r="A28" s="371" t="s">
        <v>34</v>
      </c>
      <c r="B28" s="380" t="s">
        <v>18</v>
      </c>
      <c r="C28" s="381"/>
      <c r="D28" s="382">
        <v>0</v>
      </c>
      <c r="E28" s="4"/>
    </row>
    <row r="29" spans="1:5" ht="13.15" customHeight="1" x14ac:dyDescent="0.2">
      <c r="A29" s="372"/>
      <c r="B29" s="91"/>
      <c r="C29" s="62" t="s">
        <v>263</v>
      </c>
      <c r="D29" s="376"/>
      <c r="E29" s="4"/>
    </row>
    <row r="30" spans="1:5" ht="13.15" customHeight="1" thickBot="1" x14ac:dyDescent="0.25">
      <c r="A30" s="373"/>
      <c r="B30" s="95"/>
      <c r="C30" s="67" t="s">
        <v>263</v>
      </c>
      <c r="D30" s="379"/>
      <c r="E30" s="4"/>
    </row>
    <row r="31" spans="1:5" ht="13.15" customHeight="1" x14ac:dyDescent="0.2">
      <c r="A31" s="371" t="s">
        <v>249</v>
      </c>
      <c r="B31" s="383" t="s">
        <v>19</v>
      </c>
      <c r="C31" s="383"/>
      <c r="D31" s="382">
        <v>0</v>
      </c>
      <c r="E31" s="4"/>
    </row>
    <row r="32" spans="1:5" ht="13.15" customHeight="1" x14ac:dyDescent="0.2">
      <c r="A32" s="372"/>
      <c r="B32" s="63"/>
      <c r="C32" s="62" t="s">
        <v>273</v>
      </c>
      <c r="D32" s="376"/>
      <c r="E32" s="4"/>
    </row>
    <row r="33" spans="1:5" ht="13.15" customHeight="1" x14ac:dyDescent="0.2">
      <c r="A33" s="372"/>
      <c r="B33" s="63"/>
      <c r="C33" s="61" t="s">
        <v>265</v>
      </c>
      <c r="D33" s="376"/>
      <c r="E33" s="4"/>
    </row>
    <row r="34" spans="1:5" ht="13.15" customHeight="1" thickBot="1" x14ac:dyDescent="0.25">
      <c r="A34" s="373"/>
      <c r="B34" s="95"/>
      <c r="C34" s="77" t="s">
        <v>264</v>
      </c>
      <c r="D34" s="379"/>
      <c r="E34" s="4"/>
    </row>
    <row r="35" spans="1:5" ht="13.15" customHeight="1" x14ac:dyDescent="0.2">
      <c r="A35" s="371" t="s">
        <v>250</v>
      </c>
      <c r="B35" s="380" t="s">
        <v>251</v>
      </c>
      <c r="C35" s="381"/>
      <c r="D35" s="382">
        <v>0</v>
      </c>
      <c r="E35" s="4"/>
    </row>
    <row r="36" spans="1:5" ht="13.15" customHeight="1" x14ac:dyDescent="0.2">
      <c r="A36" s="372"/>
      <c r="B36" s="91" t="s">
        <v>270</v>
      </c>
      <c r="C36" s="62"/>
      <c r="D36" s="376"/>
      <c r="E36" s="4"/>
    </row>
    <row r="37" spans="1:5" ht="13.15" customHeight="1" x14ac:dyDescent="0.2">
      <c r="A37" s="372"/>
      <c r="B37" s="91"/>
      <c r="C37" s="62" t="s">
        <v>283</v>
      </c>
      <c r="D37" s="376"/>
      <c r="E37" s="4"/>
    </row>
    <row r="38" spans="1:5" ht="13.15" customHeight="1" x14ac:dyDescent="0.2">
      <c r="A38" s="372"/>
      <c r="B38" s="91"/>
      <c r="C38" s="62" t="s">
        <v>284</v>
      </c>
      <c r="D38" s="376"/>
      <c r="E38" s="4"/>
    </row>
    <row r="39" spans="1:5" ht="13.15" customHeight="1" x14ac:dyDescent="0.2">
      <c r="A39" s="372"/>
      <c r="B39" s="63" t="s">
        <v>278</v>
      </c>
      <c r="C39" s="63"/>
      <c r="D39" s="376"/>
      <c r="E39" s="4"/>
    </row>
    <row r="40" spans="1:5" ht="13.15" customHeight="1" x14ac:dyDescent="0.2">
      <c r="A40" s="372"/>
      <c r="B40" s="63"/>
      <c r="C40" s="63"/>
      <c r="D40" s="376"/>
      <c r="E40" s="4"/>
    </row>
    <row r="41" spans="1:5" ht="13.15" customHeight="1" x14ac:dyDescent="0.2">
      <c r="A41" s="372"/>
      <c r="B41" s="63" t="s">
        <v>276</v>
      </c>
      <c r="C41" s="63"/>
      <c r="D41" s="376"/>
      <c r="E41" s="4"/>
    </row>
    <row r="42" spans="1:5" ht="13.15" customHeight="1" x14ac:dyDescent="0.2">
      <c r="A42" s="372"/>
      <c r="B42" s="63"/>
      <c r="C42" s="63"/>
      <c r="D42" s="376"/>
      <c r="E42" s="4"/>
    </row>
    <row r="43" spans="1:5" ht="13.15" customHeight="1" x14ac:dyDescent="0.2">
      <c r="A43" s="372"/>
      <c r="B43" s="91" t="s">
        <v>280</v>
      </c>
      <c r="C43" s="62"/>
      <c r="D43" s="376"/>
      <c r="E43" s="4"/>
    </row>
    <row r="44" spans="1:5" ht="13.15" customHeight="1" x14ac:dyDescent="0.2">
      <c r="A44" s="372"/>
      <c r="B44" s="91"/>
      <c r="C44" s="62"/>
      <c r="D44" s="376"/>
      <c r="E44" s="4"/>
    </row>
    <row r="45" spans="1:5" ht="13.15" customHeight="1" x14ac:dyDescent="0.2">
      <c r="A45" s="372"/>
      <c r="B45" s="91" t="s">
        <v>281</v>
      </c>
      <c r="C45" s="62"/>
      <c r="D45" s="376"/>
      <c r="E45" s="4"/>
    </row>
    <row r="46" spans="1:5" ht="13.15" customHeight="1" x14ac:dyDescent="0.2">
      <c r="A46" s="372"/>
      <c r="B46" s="91"/>
      <c r="C46" s="62"/>
      <c r="D46" s="376"/>
      <c r="E46" s="4"/>
    </row>
    <row r="47" spans="1:5" ht="13.15" customHeight="1" x14ac:dyDescent="0.2">
      <c r="A47" s="372"/>
      <c r="B47" s="91" t="s">
        <v>282</v>
      </c>
      <c r="C47" s="62"/>
      <c r="D47" s="376"/>
      <c r="E47" s="4"/>
    </row>
    <row r="48" spans="1:5" ht="13.15" customHeight="1" x14ac:dyDescent="0.2">
      <c r="A48" s="372"/>
      <c r="B48" s="91"/>
      <c r="C48" s="62"/>
      <c r="D48" s="376"/>
      <c r="E48" s="4"/>
    </row>
    <row r="49" spans="1:5" ht="13.15" customHeight="1" x14ac:dyDescent="0.2">
      <c r="A49" s="372"/>
      <c r="B49" s="91" t="s">
        <v>275</v>
      </c>
      <c r="C49" s="62"/>
      <c r="D49" s="376"/>
      <c r="E49" s="4"/>
    </row>
    <row r="50" spans="1:5" ht="13.15" customHeight="1" x14ac:dyDescent="0.2">
      <c r="A50" s="372"/>
      <c r="B50" s="91"/>
      <c r="C50" s="62"/>
      <c r="D50" s="376"/>
      <c r="E50" s="4"/>
    </row>
    <row r="51" spans="1:5" ht="13.15" customHeight="1" x14ac:dyDescent="0.2">
      <c r="A51" s="372"/>
      <c r="B51" s="91" t="s">
        <v>277</v>
      </c>
      <c r="C51" s="62"/>
      <c r="D51" s="376"/>
      <c r="E51" s="4"/>
    </row>
    <row r="52" spans="1:5" ht="13.15" customHeight="1" x14ac:dyDescent="0.2">
      <c r="A52" s="372"/>
      <c r="B52" s="91"/>
      <c r="C52" s="62"/>
      <c r="D52" s="376"/>
      <c r="E52" s="4"/>
    </row>
    <row r="53" spans="1:5" ht="13.15" customHeight="1" x14ac:dyDescent="0.2">
      <c r="A53" s="372"/>
      <c r="B53" s="91" t="s">
        <v>279</v>
      </c>
      <c r="C53" s="62"/>
      <c r="D53" s="376"/>
      <c r="E53" s="4"/>
    </row>
    <row r="54" spans="1:5" ht="13.15" customHeight="1" x14ac:dyDescent="0.2">
      <c r="A54" s="372"/>
      <c r="B54" s="91"/>
      <c r="C54" s="62"/>
      <c r="D54" s="376"/>
      <c r="E54" s="4"/>
    </row>
    <row r="55" spans="1:5" ht="13.15" customHeight="1" x14ac:dyDescent="0.2">
      <c r="A55" s="372"/>
      <c r="B55" s="91" t="s">
        <v>231</v>
      </c>
      <c r="C55" s="63"/>
      <c r="D55" s="376"/>
      <c r="E55" s="4"/>
    </row>
    <row r="56" spans="1:5" ht="13.15" customHeight="1" thickBot="1" x14ac:dyDescent="0.25">
      <c r="A56" s="373"/>
      <c r="B56" s="95"/>
      <c r="C56" s="67" t="s">
        <v>274</v>
      </c>
      <c r="D56" s="379"/>
      <c r="E56" s="4"/>
    </row>
    <row r="57" spans="1:5" ht="13.15" customHeight="1" x14ac:dyDescent="0.2">
      <c r="A57" s="371" t="s">
        <v>35</v>
      </c>
      <c r="B57" s="374" t="s">
        <v>252</v>
      </c>
      <c r="C57" s="375"/>
      <c r="D57" s="376">
        <v>0</v>
      </c>
      <c r="E57" s="4"/>
    </row>
    <row r="58" spans="1:5" ht="13.15" customHeight="1" x14ac:dyDescent="0.2">
      <c r="A58" s="372"/>
      <c r="B58" s="63"/>
      <c r="C58" s="63" t="s">
        <v>285</v>
      </c>
      <c r="D58" s="376"/>
      <c r="E58" s="4"/>
    </row>
    <row r="59" spans="1:5" ht="22.15" customHeight="1" thickBot="1" x14ac:dyDescent="0.25">
      <c r="A59" s="373"/>
      <c r="B59" s="96"/>
      <c r="C59" s="66" t="s">
        <v>286</v>
      </c>
      <c r="D59" s="377"/>
      <c r="E59" s="4"/>
    </row>
    <row r="60" spans="1:5" ht="13.15" customHeight="1" x14ac:dyDescent="0.2">
      <c r="A60" s="371" t="s">
        <v>257</v>
      </c>
      <c r="B60" s="378" t="s">
        <v>258</v>
      </c>
      <c r="C60" s="378"/>
      <c r="D60" s="376">
        <v>0</v>
      </c>
      <c r="E60" s="4"/>
    </row>
    <row r="61" spans="1:5" ht="13.15" customHeight="1" thickBot="1" x14ac:dyDescent="0.25">
      <c r="A61" s="373"/>
      <c r="B61" s="97"/>
      <c r="C61" s="67"/>
      <c r="D61" s="379"/>
      <c r="E61" s="4"/>
    </row>
    <row r="62" spans="1:5" ht="16.899999999999999" customHeight="1" thickBot="1" x14ac:dyDescent="0.3">
      <c r="A62" s="369" t="s">
        <v>259</v>
      </c>
      <c r="B62" s="370"/>
      <c r="C62" s="370"/>
      <c r="D62" s="64">
        <f>SUM(D12:D61)</f>
        <v>0</v>
      </c>
      <c r="E62" s="4"/>
    </row>
    <row r="63" spans="1:5" ht="16.899999999999999" customHeight="1" thickBot="1" x14ac:dyDescent="0.3">
      <c r="A63" s="369" t="s">
        <v>261</v>
      </c>
      <c r="B63" s="370"/>
      <c r="C63" s="370"/>
      <c r="D63" s="64">
        <v>0</v>
      </c>
      <c r="E63" s="4"/>
    </row>
    <row r="64" spans="1:5" ht="16.899999999999999" customHeight="1" thickBot="1" x14ac:dyDescent="0.3">
      <c r="A64" s="369" t="s">
        <v>260</v>
      </c>
      <c r="B64" s="370"/>
      <c r="C64" s="370"/>
      <c r="D64" s="64">
        <f>SUM(D62:D63)</f>
        <v>0</v>
      </c>
      <c r="E64" s="4"/>
    </row>
    <row r="65" spans="1:5" ht="25.15" customHeight="1" x14ac:dyDescent="0.2">
      <c r="A65" s="4"/>
      <c r="B65" s="71"/>
      <c r="C65" s="4"/>
      <c r="D65" s="44"/>
      <c r="E65" s="4"/>
    </row>
  </sheetData>
  <sheetProtection password="89C2" sheet="1" objects="1" scenarios="1" selectLockedCells="1" selectUnlockedCells="1"/>
  <mergeCells count="31">
    <mergeCell ref="D20:D21"/>
    <mergeCell ref="D22:D23"/>
    <mergeCell ref="A20:A27"/>
    <mergeCell ref="A8:D8"/>
    <mergeCell ref="A10:A11"/>
    <mergeCell ref="B10:C11"/>
    <mergeCell ref="A12:A19"/>
    <mergeCell ref="D12:D13"/>
    <mergeCell ref="D18:D19"/>
    <mergeCell ref="D14:D15"/>
    <mergeCell ref="D16:D17"/>
    <mergeCell ref="D24:D25"/>
    <mergeCell ref="D26:D27"/>
    <mergeCell ref="A28:A30"/>
    <mergeCell ref="B28:C28"/>
    <mergeCell ref="D28:D30"/>
    <mergeCell ref="A31:A34"/>
    <mergeCell ref="B31:C31"/>
    <mergeCell ref="D31:D34"/>
    <mergeCell ref="A35:A56"/>
    <mergeCell ref="B35:C35"/>
    <mergeCell ref="D35:D56"/>
    <mergeCell ref="A62:C62"/>
    <mergeCell ref="A63:C63"/>
    <mergeCell ref="A64:C64"/>
    <mergeCell ref="A57:A59"/>
    <mergeCell ref="B57:C57"/>
    <mergeCell ref="D57:D59"/>
    <mergeCell ref="A60:A61"/>
    <mergeCell ref="B60:C60"/>
    <mergeCell ref="D60:D61"/>
  </mergeCells>
  <printOptions horizontalCentered="1"/>
  <pageMargins left="0.25" right="0.25" top="0.5" bottom="0.25" header="0" footer="0"/>
  <pageSetup scale="80" orientation="portrait" r:id="rId1"/>
  <headerFooter alignWithMargins="0">
    <oddHeader>&amp;L&amp;"Arial,Bold"&amp;11BOG, California Community Colleges
Chancellor's Office (CCCCO)</oddHeader>
    <oddFooter>&amp;LCCCCO Forms Package_with metrics&amp;R11-2015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59999389629810485"/>
  </sheetPr>
  <dimension ref="A1:F40"/>
  <sheetViews>
    <sheetView zoomScaleNormal="100" workbookViewId="0">
      <selection activeCell="B14" sqref="B14"/>
    </sheetView>
  </sheetViews>
  <sheetFormatPr defaultColWidth="9.1640625" defaultRowHeight="11.25" x14ac:dyDescent="0.2"/>
  <cols>
    <col min="1" max="1" width="17.6640625" style="7" customWidth="1"/>
    <col min="2" max="2" width="7.6640625" style="7" customWidth="1"/>
    <col min="3" max="3" width="68.6640625" style="7" customWidth="1"/>
    <col min="4" max="4" width="13" style="7" customWidth="1"/>
    <col min="5" max="5" width="30.6640625" style="7" customWidth="1"/>
    <col min="6" max="6" width="17.5" style="35" customWidth="1"/>
    <col min="7" max="7" width="27.83203125" style="7" customWidth="1"/>
    <col min="8" max="16384" width="9.1640625" style="7"/>
  </cols>
  <sheetData>
    <row r="1" spans="1:6" ht="25.9" customHeight="1" x14ac:dyDescent="0.2">
      <c r="A1" s="18"/>
      <c r="B1" s="18"/>
      <c r="C1" s="111" t="s">
        <v>406</v>
      </c>
      <c r="D1" s="407" t="str">
        <f>'Contact Page'!D2</f>
        <v>Industry Driven Regional Collaborative (IDRC)</v>
      </c>
      <c r="E1" s="407"/>
    </row>
    <row r="2" spans="1:6" ht="25.9" customHeight="1" x14ac:dyDescent="0.2">
      <c r="A2" s="18"/>
      <c r="B2" s="18"/>
      <c r="C2" s="111" t="s">
        <v>412</v>
      </c>
      <c r="D2" s="407" t="str">
        <f>'Contact Page'!D3</f>
        <v>Please Select Sector on 'Do First' Tab</v>
      </c>
      <c r="E2" s="407"/>
    </row>
    <row r="3" spans="1:6" ht="25.9" customHeight="1" x14ac:dyDescent="0.2">
      <c r="B3" s="186"/>
      <c r="C3" s="130" t="s">
        <v>10</v>
      </c>
      <c r="D3" s="408" t="e">
        <f>#REF!</f>
        <v>#REF!</v>
      </c>
      <c r="E3" s="408"/>
    </row>
    <row r="4" spans="1:6" ht="25.9" customHeight="1" x14ac:dyDescent="0.2">
      <c r="A4" s="186"/>
      <c r="B4" s="186"/>
      <c r="C4" s="130" t="s">
        <v>11</v>
      </c>
      <c r="D4" s="409" t="e">
        <f>#REF!</f>
        <v>#REF!</v>
      </c>
      <c r="E4" s="409"/>
    </row>
    <row r="5" spans="1:6" ht="19.899999999999999" customHeight="1" x14ac:dyDescent="0.2">
      <c r="A5" s="186"/>
      <c r="B5" s="186"/>
      <c r="C5" s="130" t="s">
        <v>253</v>
      </c>
      <c r="D5" s="138" t="e">
        <f>#REF!</f>
        <v>#REF!</v>
      </c>
    </row>
    <row r="6" spans="1:6" ht="4.1500000000000004" customHeight="1" x14ac:dyDescent="0.2">
      <c r="A6" s="186"/>
      <c r="B6" s="186"/>
      <c r="C6" s="154"/>
      <c r="D6" s="155"/>
    </row>
    <row r="7" spans="1:6" ht="15" x14ac:dyDescent="0.2">
      <c r="A7" s="189" t="s">
        <v>535</v>
      </c>
      <c r="B7" s="4"/>
      <c r="C7" s="4"/>
      <c r="D7" s="4"/>
      <c r="E7" s="4"/>
    </row>
    <row r="8" spans="1:6" ht="20.25" x14ac:dyDescent="0.3">
      <c r="A8" s="331" t="s">
        <v>534</v>
      </c>
      <c r="B8" s="331"/>
      <c r="C8" s="331"/>
      <c r="D8" s="331"/>
      <c r="E8" s="331"/>
    </row>
    <row r="9" spans="1:6" ht="20.25" x14ac:dyDescent="0.3">
      <c r="A9" s="331" t="s">
        <v>244</v>
      </c>
      <c r="B9" s="331"/>
      <c r="C9" s="331"/>
      <c r="D9" s="331"/>
      <c r="E9" s="331"/>
    </row>
    <row r="10" spans="1:6" ht="3.6" customHeight="1" thickBot="1" x14ac:dyDescent="0.25">
      <c r="A10" s="4"/>
      <c r="B10" s="4"/>
      <c r="C10" s="4"/>
      <c r="D10" s="4"/>
      <c r="E10" s="4"/>
    </row>
    <row r="11" spans="1:6" s="6" customFormat="1" ht="20.100000000000001" customHeight="1" thickBot="1" x14ac:dyDescent="0.25">
      <c r="A11" s="338" t="s">
        <v>15</v>
      </c>
      <c r="B11" s="340" t="s">
        <v>16</v>
      </c>
      <c r="C11" s="341"/>
      <c r="D11" s="411"/>
      <c r="E11" s="242" t="s">
        <v>245</v>
      </c>
      <c r="F11" s="244"/>
    </row>
    <row r="12" spans="1:6" s="6" customFormat="1" ht="24.95" customHeight="1" thickBot="1" x14ac:dyDescent="0.25">
      <c r="A12" s="410"/>
      <c r="B12" s="412"/>
      <c r="C12" s="413"/>
      <c r="D12" s="414"/>
      <c r="E12" s="243" t="str">
        <f>'Budget Detail Sheet'!D12</f>
        <v>Enter Project Budget on 'Do First' Tab</v>
      </c>
      <c r="F12" s="244"/>
    </row>
    <row r="13" spans="1:6" ht="30" customHeight="1" x14ac:dyDescent="0.25">
      <c r="A13" s="391" t="s">
        <v>267</v>
      </c>
      <c r="B13" s="226"/>
      <c r="C13" s="403"/>
      <c r="D13" s="404"/>
      <c r="E13" s="227">
        <v>0</v>
      </c>
      <c r="F13" s="239"/>
    </row>
    <row r="14" spans="1:6" ht="30" customHeight="1" x14ac:dyDescent="0.25">
      <c r="A14" s="392"/>
      <c r="B14" s="228"/>
      <c r="C14" s="401"/>
      <c r="D14" s="402"/>
      <c r="E14" s="229">
        <v>0</v>
      </c>
      <c r="F14" s="239"/>
    </row>
    <row r="15" spans="1:6" ht="30" customHeight="1" x14ac:dyDescent="0.25">
      <c r="A15" s="392"/>
      <c r="B15" s="228"/>
      <c r="C15" s="401"/>
      <c r="D15" s="402"/>
      <c r="E15" s="229">
        <v>0</v>
      </c>
      <c r="F15" s="239"/>
    </row>
    <row r="16" spans="1:6" ht="30" customHeight="1" thickBot="1" x14ac:dyDescent="0.3">
      <c r="A16" s="394"/>
      <c r="B16" s="230"/>
      <c r="C16" s="405"/>
      <c r="D16" s="406"/>
      <c r="E16" s="231">
        <v>0</v>
      </c>
      <c r="F16" s="239">
        <f>SUM(E13:E16)</f>
        <v>0</v>
      </c>
    </row>
    <row r="17" spans="1:6" ht="30" customHeight="1" x14ac:dyDescent="0.25">
      <c r="A17" s="391" t="s">
        <v>269</v>
      </c>
      <c r="B17" s="226"/>
      <c r="C17" s="403"/>
      <c r="D17" s="404"/>
      <c r="E17" s="227">
        <v>0</v>
      </c>
      <c r="F17" s="239"/>
    </row>
    <row r="18" spans="1:6" ht="30" customHeight="1" x14ac:dyDescent="0.25">
      <c r="A18" s="392"/>
      <c r="B18" s="228"/>
      <c r="C18" s="401"/>
      <c r="D18" s="402"/>
      <c r="E18" s="229">
        <v>0</v>
      </c>
      <c r="F18" s="239"/>
    </row>
    <row r="19" spans="1:6" ht="30" customHeight="1" x14ac:dyDescent="0.25">
      <c r="A19" s="392"/>
      <c r="B19" s="228"/>
      <c r="C19" s="401"/>
      <c r="D19" s="402"/>
      <c r="E19" s="229">
        <v>0</v>
      </c>
      <c r="F19" s="239"/>
    </row>
    <row r="20" spans="1:6" ht="30" customHeight="1" thickBot="1" x14ac:dyDescent="0.3">
      <c r="A20" s="394"/>
      <c r="B20" s="230"/>
      <c r="C20" s="405"/>
      <c r="D20" s="406"/>
      <c r="E20" s="231">
        <v>0</v>
      </c>
      <c r="F20" s="239">
        <f>SUM(E17:E20)</f>
        <v>0</v>
      </c>
    </row>
    <row r="21" spans="1:6" ht="30" customHeight="1" x14ac:dyDescent="0.25">
      <c r="A21" s="391" t="s">
        <v>34</v>
      </c>
      <c r="B21" s="226"/>
      <c r="C21" s="403"/>
      <c r="D21" s="404"/>
      <c r="E21" s="227">
        <v>0</v>
      </c>
      <c r="F21" s="239"/>
    </row>
    <row r="22" spans="1:6" ht="30" customHeight="1" x14ac:dyDescent="0.25">
      <c r="A22" s="392"/>
      <c r="B22" s="228"/>
      <c r="C22" s="401"/>
      <c r="D22" s="402"/>
      <c r="E22" s="229">
        <v>0</v>
      </c>
      <c r="F22" s="239"/>
    </row>
    <row r="23" spans="1:6" ht="30" customHeight="1" x14ac:dyDescent="0.25">
      <c r="A23" s="392"/>
      <c r="B23" s="228"/>
      <c r="C23" s="401"/>
      <c r="D23" s="402"/>
      <c r="E23" s="229">
        <v>0</v>
      </c>
      <c r="F23" s="239"/>
    </row>
    <row r="24" spans="1:6" ht="30" customHeight="1" thickBot="1" x14ac:dyDescent="0.3">
      <c r="A24" s="394"/>
      <c r="B24" s="230"/>
      <c r="C24" s="405"/>
      <c r="D24" s="406"/>
      <c r="E24" s="231">
        <v>0</v>
      </c>
      <c r="F24" s="239">
        <f>SUM(E21:E24)</f>
        <v>0</v>
      </c>
    </row>
    <row r="25" spans="1:6" ht="30" customHeight="1" x14ac:dyDescent="0.25">
      <c r="A25" s="391" t="s">
        <v>249</v>
      </c>
      <c r="B25" s="226"/>
      <c r="C25" s="403"/>
      <c r="D25" s="404"/>
      <c r="E25" s="227">
        <v>0</v>
      </c>
      <c r="F25" s="239"/>
    </row>
    <row r="26" spans="1:6" ht="30" customHeight="1" x14ac:dyDescent="0.25">
      <c r="A26" s="392"/>
      <c r="B26" s="228"/>
      <c r="C26" s="401"/>
      <c r="D26" s="402"/>
      <c r="E26" s="229">
        <v>0</v>
      </c>
      <c r="F26" s="239"/>
    </row>
    <row r="27" spans="1:6" ht="30" customHeight="1" x14ac:dyDescent="0.25">
      <c r="A27" s="392"/>
      <c r="B27" s="228"/>
      <c r="C27" s="401"/>
      <c r="D27" s="402"/>
      <c r="E27" s="229">
        <v>0</v>
      </c>
      <c r="F27" s="239"/>
    </row>
    <row r="28" spans="1:6" ht="30" customHeight="1" thickBot="1" x14ac:dyDescent="0.3">
      <c r="A28" s="393"/>
      <c r="B28" s="232"/>
      <c r="C28" s="405"/>
      <c r="D28" s="406"/>
      <c r="E28" s="231">
        <v>0</v>
      </c>
      <c r="F28" s="239">
        <f>SUM(E25:E28)</f>
        <v>0</v>
      </c>
    </row>
    <row r="29" spans="1:6" ht="30" customHeight="1" x14ac:dyDescent="0.25">
      <c r="A29" s="392" t="s">
        <v>250</v>
      </c>
      <c r="B29" s="228"/>
      <c r="C29" s="401"/>
      <c r="D29" s="402"/>
      <c r="E29" s="193">
        <v>0</v>
      </c>
      <c r="F29" s="239"/>
    </row>
    <row r="30" spans="1:6" ht="30" customHeight="1" x14ac:dyDescent="0.25">
      <c r="A30" s="392"/>
      <c r="B30" s="228"/>
      <c r="C30" s="401"/>
      <c r="D30" s="402"/>
      <c r="E30" s="193">
        <v>0</v>
      </c>
      <c r="F30" s="239"/>
    </row>
    <row r="31" spans="1:6" ht="30" customHeight="1" x14ac:dyDescent="0.25">
      <c r="A31" s="392"/>
      <c r="B31" s="228"/>
      <c r="C31" s="401"/>
      <c r="D31" s="402"/>
      <c r="E31" s="193">
        <v>0</v>
      </c>
      <c r="F31" s="239"/>
    </row>
    <row r="32" spans="1:6" ht="30" customHeight="1" x14ac:dyDescent="0.25">
      <c r="A32" s="392"/>
      <c r="B32" s="228"/>
      <c r="C32" s="401"/>
      <c r="D32" s="402"/>
      <c r="E32" s="193">
        <v>0</v>
      </c>
      <c r="F32" s="239"/>
    </row>
    <row r="33" spans="1:6" ht="30" customHeight="1" x14ac:dyDescent="0.25">
      <c r="A33" s="392"/>
      <c r="B33" s="228"/>
      <c r="C33" s="401"/>
      <c r="D33" s="402"/>
      <c r="E33" s="193">
        <v>0</v>
      </c>
      <c r="F33" s="239"/>
    </row>
    <row r="34" spans="1:6" ht="30" customHeight="1" thickBot="1" x14ac:dyDescent="0.3">
      <c r="A34" s="393"/>
      <c r="B34" s="228"/>
      <c r="C34" s="401"/>
      <c r="D34" s="402"/>
      <c r="E34" s="193">
        <v>0</v>
      </c>
      <c r="F34" s="239">
        <f>SUM(E29:E34)</f>
        <v>0</v>
      </c>
    </row>
    <row r="35" spans="1:6" ht="30" customHeight="1" x14ac:dyDescent="0.25">
      <c r="A35" s="391" t="s">
        <v>35</v>
      </c>
      <c r="B35" s="226"/>
      <c r="C35" s="403"/>
      <c r="D35" s="404"/>
      <c r="E35" s="227">
        <v>0</v>
      </c>
      <c r="F35" s="239"/>
    </row>
    <row r="36" spans="1:6" ht="30" customHeight="1" thickBot="1" x14ac:dyDescent="0.3">
      <c r="A36" s="394"/>
      <c r="B36" s="230"/>
      <c r="C36" s="405"/>
      <c r="D36" s="406"/>
      <c r="E36" s="231">
        <v>0</v>
      </c>
      <c r="F36" s="239">
        <f>SUM(E35:E36)</f>
        <v>0</v>
      </c>
    </row>
    <row r="37" spans="1:6" ht="25.15" customHeight="1" thickBot="1" x14ac:dyDescent="0.3">
      <c r="A37" s="395" t="s">
        <v>20</v>
      </c>
      <c r="B37" s="396"/>
      <c r="C37" s="396"/>
      <c r="D37" s="397"/>
      <c r="E37" s="233">
        <f>SUM(E13:E36)</f>
        <v>0</v>
      </c>
      <c r="F37" s="239"/>
    </row>
    <row r="38" spans="1:6" ht="25.15" customHeight="1" thickBot="1" x14ac:dyDescent="0.3">
      <c r="A38" s="398" t="s">
        <v>536</v>
      </c>
      <c r="B38" s="399"/>
      <c r="C38" s="399"/>
      <c r="D38" s="400"/>
      <c r="E38" s="225"/>
      <c r="F38" s="239"/>
    </row>
    <row r="39" spans="1:6" ht="25.15" customHeight="1" thickBot="1" x14ac:dyDescent="0.3">
      <c r="A39" s="395" t="s">
        <v>21</v>
      </c>
      <c r="B39" s="396"/>
      <c r="C39" s="396"/>
      <c r="D39" s="397"/>
      <c r="E39" s="234">
        <f>E37</f>
        <v>0</v>
      </c>
      <c r="F39" s="239"/>
    </row>
    <row r="40" spans="1:6" ht="36" customHeight="1" x14ac:dyDescent="0.25">
      <c r="E40" s="188" t="str">
        <f>IF(E12&gt;E39,"Match must be equal or greater than the funds requested - SB1402","")</f>
        <v>Match must be equal or greater than the funds requested - SB1402</v>
      </c>
      <c r="F40" s="239"/>
    </row>
  </sheetData>
  <sheetProtection formatCells="0" formatRows="0" insertRows="0" selectLockedCells="1"/>
  <mergeCells count="41">
    <mergeCell ref="A9:E9"/>
    <mergeCell ref="C18:D18"/>
    <mergeCell ref="D1:E1"/>
    <mergeCell ref="D2:E2"/>
    <mergeCell ref="D3:E3"/>
    <mergeCell ref="D4:E4"/>
    <mergeCell ref="A8:E8"/>
    <mergeCell ref="A11:A12"/>
    <mergeCell ref="B11:D12"/>
    <mergeCell ref="A13:A16"/>
    <mergeCell ref="A17:A20"/>
    <mergeCell ref="C13:D13"/>
    <mergeCell ref="C14:D14"/>
    <mergeCell ref="C15:D15"/>
    <mergeCell ref="C16:D16"/>
    <mergeCell ref="C17:D17"/>
    <mergeCell ref="A39:D39"/>
    <mergeCell ref="C29:D29"/>
    <mergeCell ref="C30:D30"/>
    <mergeCell ref="C31:D31"/>
    <mergeCell ref="C32:D32"/>
    <mergeCell ref="C33:D33"/>
    <mergeCell ref="A21:A24"/>
    <mergeCell ref="C24:D24"/>
    <mergeCell ref="C19:D19"/>
    <mergeCell ref="C20:D20"/>
    <mergeCell ref="C21:D21"/>
    <mergeCell ref="C22:D22"/>
    <mergeCell ref="C23:D23"/>
    <mergeCell ref="A25:A28"/>
    <mergeCell ref="A29:A34"/>
    <mergeCell ref="A35:A36"/>
    <mergeCell ref="A37:D37"/>
    <mergeCell ref="A38:D38"/>
    <mergeCell ref="C34:D34"/>
    <mergeCell ref="C35:D35"/>
    <mergeCell ref="C36:D36"/>
    <mergeCell ref="C25:D25"/>
    <mergeCell ref="C26:D26"/>
    <mergeCell ref="C27:D27"/>
    <mergeCell ref="C28:D28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 with Sector&amp;R04-2014</oddFooter>
  </headerFooter>
  <rowBreaks count="1" manualBreakCount="1">
    <brk id="36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A1:G37"/>
  <sheetViews>
    <sheetView workbookViewId="0">
      <selection activeCell="B4" sqref="B4"/>
    </sheetView>
  </sheetViews>
  <sheetFormatPr defaultColWidth="9.1640625" defaultRowHeight="11.25" x14ac:dyDescent="0.2"/>
  <cols>
    <col min="1" max="1" width="15.1640625" style="7" customWidth="1"/>
    <col min="2" max="2" width="13.33203125" style="7" customWidth="1"/>
    <col min="3" max="3" width="47.83203125" style="7" customWidth="1"/>
    <col min="4" max="4" width="9.1640625" style="7"/>
    <col min="5" max="5" width="26.83203125" style="7" customWidth="1"/>
    <col min="6" max="7" width="27.83203125" style="7" customWidth="1"/>
    <col min="8" max="16384" width="9.1640625" style="7"/>
  </cols>
  <sheetData>
    <row r="1" spans="1:7" ht="20.100000000000001" customHeight="1" x14ac:dyDescent="0.2">
      <c r="C1" s="435" t="s">
        <v>551</v>
      </c>
      <c r="D1" s="435"/>
    </row>
    <row r="2" spans="1:7" ht="26.1" customHeight="1" x14ac:dyDescent="0.2">
      <c r="A2" s="18"/>
      <c r="B2" s="19"/>
      <c r="D2" s="111" t="s">
        <v>406</v>
      </c>
      <c r="E2" s="407" t="str">
        <f>'Budget Detail Sheet'!D2</f>
        <v>Industry Driven Regional Collaborative (IDRC)</v>
      </c>
      <c r="F2" s="407"/>
    </row>
    <row r="3" spans="1:7" ht="30" hidden="1" customHeight="1" x14ac:dyDescent="0.2">
      <c r="A3" s="18"/>
      <c r="B3" s="19"/>
      <c r="D3" s="111" t="s">
        <v>532</v>
      </c>
      <c r="E3" s="407"/>
      <c r="F3" s="407"/>
    </row>
    <row r="4" spans="1:7" ht="30" customHeight="1" x14ac:dyDescent="0.2">
      <c r="A4" s="19"/>
      <c r="B4" s="19"/>
      <c r="D4" s="258" t="s">
        <v>10</v>
      </c>
      <c r="E4" s="408" t="str">
        <f>'Budget Detail Sheet'!D4</f>
        <v>Please Select District on 'Do First' Tab</v>
      </c>
      <c r="F4" s="408"/>
    </row>
    <row r="5" spans="1:7" ht="30" customHeight="1" x14ac:dyDescent="0.2">
      <c r="A5" s="19"/>
      <c r="B5" s="19"/>
      <c r="D5" s="258" t="s">
        <v>11</v>
      </c>
      <c r="E5" s="409" t="str">
        <f>'Budget Detail Sheet'!D5</f>
        <v>Please Select College or N/A on 'Do First' Tab</v>
      </c>
      <c r="F5" s="409"/>
    </row>
    <row r="6" spans="1:7" ht="30" hidden="1" customHeight="1" x14ac:dyDescent="0.2">
      <c r="A6" s="19"/>
      <c r="B6" s="19"/>
      <c r="D6" s="258" t="s">
        <v>548</v>
      </c>
      <c r="E6" s="268"/>
      <c r="F6" s="268"/>
    </row>
    <row r="7" spans="1:7" ht="20.100000000000001" customHeight="1" x14ac:dyDescent="0.2">
      <c r="A7" s="19"/>
      <c r="B7" s="19"/>
      <c r="D7" s="258" t="str">
        <f>'Budget Detail Sheet'!C6</f>
        <v>RFA NUMBER:</v>
      </c>
      <c r="E7" s="112" t="str">
        <f>'Budget Detail Sheet'!D6</f>
        <v>15-198</v>
      </c>
    </row>
    <row r="8" spans="1:7" ht="6" customHeight="1" x14ac:dyDescent="0.2">
      <c r="A8" s="4"/>
      <c r="B8" s="4"/>
      <c r="C8" s="4"/>
      <c r="D8" s="4"/>
      <c r="E8" s="4"/>
    </row>
    <row r="9" spans="1:7" ht="20.25" x14ac:dyDescent="0.3">
      <c r="A9" s="331" t="s">
        <v>12</v>
      </c>
      <c r="B9" s="331"/>
      <c r="C9" s="331"/>
      <c r="D9" s="331"/>
      <c r="E9" s="331"/>
    </row>
    <row r="10" spans="1:7" ht="6" customHeight="1" x14ac:dyDescent="0.2">
      <c r="A10" s="4"/>
      <c r="B10" s="4"/>
      <c r="C10" s="4"/>
      <c r="D10" s="4"/>
      <c r="E10" s="4"/>
    </row>
    <row r="11" spans="1:7" ht="16.350000000000001" customHeight="1" thickBot="1" x14ac:dyDescent="0.25">
      <c r="A11" s="269" t="s">
        <v>13</v>
      </c>
      <c r="B11" s="436" t="s">
        <v>14</v>
      </c>
      <c r="C11" s="436"/>
      <c r="D11" s="436"/>
      <c r="E11" s="436"/>
    </row>
    <row r="12" spans="1:7" ht="36" customHeight="1" x14ac:dyDescent="0.2">
      <c r="A12" s="437" t="s">
        <v>15</v>
      </c>
      <c r="B12" s="387" t="s">
        <v>16</v>
      </c>
      <c r="C12" s="440"/>
      <c r="D12" s="444" t="s">
        <v>17</v>
      </c>
      <c r="E12" s="447" t="s">
        <v>560</v>
      </c>
      <c r="F12" s="270" t="str">
        <f>Match!E12</f>
        <v>FUNDING REQUIRES MATCH</v>
      </c>
    </row>
    <row r="13" spans="1:7" ht="15" customHeight="1" thickBot="1" x14ac:dyDescent="0.25">
      <c r="A13" s="438"/>
      <c r="B13" s="389"/>
      <c r="C13" s="441"/>
      <c r="D13" s="445"/>
      <c r="E13" s="448"/>
      <c r="F13" s="271">
        <f>IF(Match!E13="","",Match!E13)</f>
        <v>1</v>
      </c>
    </row>
    <row r="14" spans="1:7" s="29" customFormat="1" ht="24" customHeight="1" thickBot="1" x14ac:dyDescent="0.25">
      <c r="A14" s="439"/>
      <c r="B14" s="442"/>
      <c r="C14" s="443"/>
      <c r="D14" s="446"/>
      <c r="E14" s="272" t="str">
        <f>'Budget Detail Sheet'!D12</f>
        <v>Enter Project Budget on 'Do First' Tab</v>
      </c>
      <c r="F14" s="273" t="e">
        <f>IF(Match!E14="","",Match!E14)</f>
        <v>#VALUE!</v>
      </c>
      <c r="G14" s="274" t="str">
        <f>IF(E14&lt;=0,"Please enter requested amount on 'Do First' tab.","")</f>
        <v/>
      </c>
    </row>
    <row r="15" spans="1:7" s="12" customFormat="1" ht="30" customHeight="1" x14ac:dyDescent="0.2">
      <c r="A15" s="275">
        <v>1000</v>
      </c>
      <c r="B15" s="434" t="s">
        <v>22</v>
      </c>
      <c r="C15" s="434"/>
      <c r="D15" s="276" t="s">
        <v>0</v>
      </c>
      <c r="E15" s="223">
        <f>'Budget Detail Sheet'!E20</f>
        <v>0</v>
      </c>
      <c r="F15" s="223">
        <f>Match!F18</f>
        <v>0</v>
      </c>
    </row>
    <row r="16" spans="1:7" s="12" customFormat="1" ht="30" customHeight="1" x14ac:dyDescent="0.2">
      <c r="A16" s="277">
        <v>2000</v>
      </c>
      <c r="B16" s="419" t="s">
        <v>23</v>
      </c>
      <c r="C16" s="419"/>
      <c r="D16" s="278" t="s">
        <v>1</v>
      </c>
      <c r="E16" s="224">
        <f>'Budget Detail Sheet'!E28</f>
        <v>0</v>
      </c>
      <c r="F16" s="224">
        <f>Match!F22</f>
        <v>0</v>
      </c>
    </row>
    <row r="17" spans="1:7" s="12" customFormat="1" ht="30" customHeight="1" x14ac:dyDescent="0.2">
      <c r="A17" s="279">
        <v>3000</v>
      </c>
      <c r="B17" s="419" t="s">
        <v>24</v>
      </c>
      <c r="C17" s="419"/>
      <c r="D17" s="278" t="s">
        <v>2</v>
      </c>
      <c r="E17" s="224">
        <f>'Budget Detail Sheet'!E37</f>
        <v>0</v>
      </c>
      <c r="F17" s="224">
        <f>Match!F28</f>
        <v>0</v>
      </c>
    </row>
    <row r="18" spans="1:7" s="12" customFormat="1" ht="30" customHeight="1" x14ac:dyDescent="0.2">
      <c r="A18" s="277">
        <v>4000</v>
      </c>
      <c r="B18" s="419" t="s">
        <v>25</v>
      </c>
      <c r="C18" s="419"/>
      <c r="D18" s="278" t="s">
        <v>3</v>
      </c>
      <c r="E18" s="224">
        <f>'Budget Detail Sheet'!E47</f>
        <v>0</v>
      </c>
      <c r="F18" s="224">
        <f>Match!F35</f>
        <v>0</v>
      </c>
    </row>
    <row r="19" spans="1:7" s="12" customFormat="1" ht="30" customHeight="1" x14ac:dyDescent="0.2">
      <c r="A19" s="279">
        <v>5000</v>
      </c>
      <c r="B19" s="419" t="s">
        <v>26</v>
      </c>
      <c r="C19" s="419"/>
      <c r="D19" s="278" t="s">
        <v>4</v>
      </c>
      <c r="E19" s="224">
        <f>'Budget Detail Sheet'!E69</f>
        <v>0</v>
      </c>
      <c r="F19" s="224">
        <f>Match!F41</f>
        <v>0</v>
      </c>
    </row>
    <row r="20" spans="1:7" s="12" customFormat="1" ht="30" customHeight="1" x14ac:dyDescent="0.2">
      <c r="A20" s="277">
        <v>6000</v>
      </c>
      <c r="B20" s="419" t="s">
        <v>27</v>
      </c>
      <c r="C20" s="419"/>
      <c r="D20" s="278" t="s">
        <v>5</v>
      </c>
      <c r="E20" s="224">
        <f>'Budget Detail Sheet'!E72</f>
        <v>0</v>
      </c>
      <c r="F20" s="224">
        <f>Match!F43</f>
        <v>0</v>
      </c>
    </row>
    <row r="21" spans="1:7" s="12" customFormat="1" ht="30" customHeight="1" thickBot="1" x14ac:dyDescent="0.25">
      <c r="A21" s="280">
        <v>7000</v>
      </c>
      <c r="B21" s="420" t="s">
        <v>28</v>
      </c>
      <c r="C21" s="420"/>
      <c r="D21" s="281" t="s">
        <v>6</v>
      </c>
      <c r="E21" s="224">
        <f>'Budget Detail Sheet'!E74</f>
        <v>0</v>
      </c>
      <c r="F21" s="224">
        <f>Match!F45</f>
        <v>0</v>
      </c>
    </row>
    <row r="22" spans="1:7" ht="23.1" customHeight="1" thickBot="1" x14ac:dyDescent="0.25">
      <c r="A22" s="421" t="s">
        <v>20</v>
      </c>
      <c r="B22" s="422"/>
      <c r="C22" s="423"/>
      <c r="D22" s="282" t="s">
        <v>7</v>
      </c>
      <c r="E22" s="283">
        <f>SUM(E15:E21)</f>
        <v>0</v>
      </c>
      <c r="F22" s="283">
        <f>SUM(F15:F21)</f>
        <v>0</v>
      </c>
    </row>
    <row r="23" spans="1:7" ht="23.1" customHeight="1" x14ac:dyDescent="0.2">
      <c r="A23" s="424" t="s">
        <v>557</v>
      </c>
      <c r="B23" s="425"/>
      <c r="C23" s="426"/>
      <c r="D23" s="430" t="s">
        <v>8</v>
      </c>
      <c r="E23" s="284">
        <f>'Budget Detail Sheet'!D76</f>
        <v>0</v>
      </c>
      <c r="F23" s="432"/>
      <c r="G23" s="285" t="str">
        <f>'[1]Budget Detail Sheet'!E63</f>
        <v/>
      </c>
    </row>
    <row r="24" spans="1:7" ht="27" customHeight="1" thickBot="1" x14ac:dyDescent="0.25">
      <c r="A24" s="427"/>
      <c r="B24" s="428"/>
      <c r="C24" s="429"/>
      <c r="D24" s="431"/>
      <c r="E24" s="286" t="e">
        <f>'Budget Detail Sheet'!D77</f>
        <v>#VALUE!</v>
      </c>
      <c r="F24" s="433"/>
      <c r="G24" s="285"/>
    </row>
    <row r="25" spans="1:7" ht="30.6" customHeight="1" thickBot="1" x14ac:dyDescent="0.25">
      <c r="A25" s="287"/>
      <c r="B25" s="428" t="s">
        <v>21</v>
      </c>
      <c r="C25" s="429"/>
      <c r="D25" s="288" t="s">
        <v>9</v>
      </c>
      <c r="E25" s="289">
        <f>'Budget Detail Sheet'!D78</f>
        <v>0</v>
      </c>
      <c r="F25" s="289">
        <f>F22</f>
        <v>0</v>
      </c>
    </row>
    <row r="26" spans="1:7" ht="39" customHeight="1" x14ac:dyDescent="0.2">
      <c r="A26" s="4"/>
      <c r="B26" s="4"/>
      <c r="C26" s="4"/>
      <c r="E26" s="253" t="str">
        <f>IF(E25&gt;E14,"ERROR-Total Costs Requested have Exceeded the Amount Awarded.","")</f>
        <v/>
      </c>
      <c r="F26" s="253" t="e">
        <f>Match!E49</f>
        <v>#VALUE!</v>
      </c>
    </row>
    <row r="27" spans="1:7" ht="66" customHeight="1" x14ac:dyDescent="0.2">
      <c r="A27" s="418" t="s">
        <v>558</v>
      </c>
      <c r="B27" s="418"/>
      <c r="C27" s="418"/>
      <c r="D27" s="418"/>
      <c r="E27" s="418"/>
      <c r="F27" s="418"/>
    </row>
    <row r="28" spans="1:7" ht="15" customHeight="1" x14ac:dyDescent="0.2">
      <c r="A28" s="40"/>
      <c r="B28" s="40"/>
      <c r="C28" s="40"/>
      <c r="D28" s="40"/>
      <c r="E28" s="40"/>
    </row>
    <row r="29" spans="1:7" ht="15" x14ac:dyDescent="0.2">
      <c r="A29" s="290" t="s">
        <v>256</v>
      </c>
      <c r="B29" s="4"/>
      <c r="C29" s="4"/>
      <c r="D29" s="4"/>
      <c r="E29" s="4"/>
      <c r="F29" s="4"/>
    </row>
    <row r="30" spans="1:7" ht="30" customHeight="1" thickBot="1" x14ac:dyDescent="0.3">
      <c r="A30" s="291" t="s">
        <v>29</v>
      </c>
      <c r="B30" s="417" t="str">
        <f>IF('Contact Page'!B27="","",'Contact Page'!B27)</f>
        <v/>
      </c>
      <c r="C30" s="417"/>
      <c r="D30" s="292" t="s">
        <v>30</v>
      </c>
      <c r="E30" s="417" t="str">
        <f>IF('Contact Page'!B28="","",'Contact Page'!B28)</f>
        <v/>
      </c>
      <c r="F30" s="417"/>
    </row>
    <row r="31" spans="1:7" ht="39.950000000000003" customHeight="1" thickBot="1" x14ac:dyDescent="0.3">
      <c r="A31" s="293" t="s">
        <v>32</v>
      </c>
      <c r="B31" s="415"/>
      <c r="C31" s="415"/>
      <c r="D31" s="292" t="s">
        <v>31</v>
      </c>
      <c r="E31" s="416"/>
      <c r="F31" s="416"/>
    </row>
    <row r="32" spans="1:7" ht="26.1" customHeight="1" x14ac:dyDescent="0.25">
      <c r="A32" s="291"/>
      <c r="B32" s="42"/>
      <c r="C32" s="42"/>
      <c r="D32" s="291"/>
      <c r="E32" s="41"/>
      <c r="F32" s="41"/>
    </row>
    <row r="33" spans="1:6" ht="15.75" x14ac:dyDescent="0.25">
      <c r="A33" s="290" t="s">
        <v>559</v>
      </c>
      <c r="B33" s="42"/>
      <c r="C33" s="42"/>
      <c r="D33" s="291"/>
      <c r="E33" s="41"/>
      <c r="F33" s="41"/>
    </row>
    <row r="34" spans="1:6" ht="30" customHeight="1" thickBot="1" x14ac:dyDescent="0.3">
      <c r="A34" s="291" t="s">
        <v>29</v>
      </c>
      <c r="B34" s="417" t="str">
        <f>IF('Contact Page'!B38="","",'Contact Page'!B38)</f>
        <v/>
      </c>
      <c r="C34" s="417"/>
      <c r="D34" s="292" t="s">
        <v>30</v>
      </c>
      <c r="E34" s="417" t="str">
        <f>IF('Contact Page'!E39="","",'Contact Page'!E39)</f>
        <v/>
      </c>
      <c r="F34" s="417"/>
    </row>
    <row r="35" spans="1:6" ht="39.950000000000003" customHeight="1" thickBot="1" x14ac:dyDescent="0.3">
      <c r="A35" s="293" t="s">
        <v>32</v>
      </c>
      <c r="B35" s="415"/>
      <c r="C35" s="415"/>
      <c r="D35" s="292" t="s">
        <v>31</v>
      </c>
      <c r="E35" s="416"/>
      <c r="F35" s="416"/>
    </row>
    <row r="36" spans="1:6" x14ac:dyDescent="0.2">
      <c r="A36" s="4"/>
      <c r="B36" s="4"/>
      <c r="C36" s="4"/>
      <c r="D36" s="4"/>
      <c r="E36" s="4"/>
    </row>
    <row r="37" spans="1:6" x14ac:dyDescent="0.2">
      <c r="A37" s="4"/>
      <c r="B37" s="4"/>
      <c r="C37" s="4"/>
      <c r="D37" s="4"/>
      <c r="E37" s="4"/>
    </row>
  </sheetData>
  <sheetProtection password="89C2" sheet="1" objects="1" scenarios="1" selectLockedCells="1" selectUnlockedCells="1"/>
  <mergeCells count="32">
    <mergeCell ref="B15:C15"/>
    <mergeCell ref="C1:D1"/>
    <mergeCell ref="E2:F2"/>
    <mergeCell ref="E3:F3"/>
    <mergeCell ref="E4:F4"/>
    <mergeCell ref="E5:F5"/>
    <mergeCell ref="A9:E9"/>
    <mergeCell ref="B11:E11"/>
    <mergeCell ref="A12:A14"/>
    <mergeCell ref="B12:C14"/>
    <mergeCell ref="D12:D14"/>
    <mergeCell ref="E12:E13"/>
    <mergeCell ref="A27:F27"/>
    <mergeCell ref="B16:C16"/>
    <mergeCell ref="B17:C17"/>
    <mergeCell ref="B18:C18"/>
    <mergeCell ref="B19:C19"/>
    <mergeCell ref="B20:C20"/>
    <mergeCell ref="B21:C21"/>
    <mergeCell ref="A22:C22"/>
    <mergeCell ref="A23:C24"/>
    <mergeCell ref="D23:D24"/>
    <mergeCell ref="F23:F24"/>
    <mergeCell ref="B25:C25"/>
    <mergeCell ref="B35:C35"/>
    <mergeCell ref="E35:F35"/>
    <mergeCell ref="B30:C30"/>
    <mergeCell ref="E30:F30"/>
    <mergeCell ref="B31:C31"/>
    <mergeCell ref="E31:F31"/>
    <mergeCell ref="B34:C34"/>
    <mergeCell ref="E34:F34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Package_RFA No with Match&amp;R11-2015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A1:F49"/>
  <sheetViews>
    <sheetView zoomScaleNormal="100" workbookViewId="0">
      <selection activeCell="C16" sqref="C16:D16"/>
    </sheetView>
  </sheetViews>
  <sheetFormatPr defaultColWidth="9.1640625" defaultRowHeight="11.25" x14ac:dyDescent="0.2"/>
  <cols>
    <col min="1" max="1" width="17.6640625" style="7" customWidth="1"/>
    <col min="2" max="2" width="7.6640625" style="7" customWidth="1"/>
    <col min="3" max="3" width="68.6640625" style="7" customWidth="1"/>
    <col min="4" max="4" width="14.83203125" style="7" customWidth="1"/>
    <col min="5" max="5" width="30.6640625" style="7" customWidth="1"/>
    <col min="6" max="6" width="17.5" style="35" customWidth="1"/>
    <col min="7" max="7" width="27.83203125" style="7" customWidth="1"/>
    <col min="8" max="16384" width="9.1640625" style="7"/>
  </cols>
  <sheetData>
    <row r="1" spans="1:6" ht="15.75" x14ac:dyDescent="0.2">
      <c r="C1" s="435" t="s">
        <v>551</v>
      </c>
      <c r="D1" s="435"/>
    </row>
    <row r="2" spans="1:6" ht="30" customHeight="1" x14ac:dyDescent="0.2">
      <c r="A2" s="18"/>
      <c r="B2" s="18"/>
      <c r="C2" s="111" t="s">
        <v>406</v>
      </c>
      <c r="D2" s="407" t="str">
        <f>'Budget Detail Sheet'!D2</f>
        <v>Industry Driven Regional Collaborative (IDRC)</v>
      </c>
      <c r="E2" s="407"/>
    </row>
    <row r="3" spans="1:6" ht="25.9" hidden="1" customHeight="1" x14ac:dyDescent="0.2">
      <c r="A3" s="18"/>
      <c r="B3" s="18"/>
      <c r="C3" s="111" t="s">
        <v>412</v>
      </c>
      <c r="D3" s="407" t="str">
        <f>'[2]Contact Page'!D3</f>
        <v>Please Select Sector on 'Do First' Tab</v>
      </c>
      <c r="E3" s="407"/>
    </row>
    <row r="4" spans="1:6" ht="30" customHeight="1" x14ac:dyDescent="0.2">
      <c r="B4" s="186"/>
      <c r="C4" s="258" t="s">
        <v>10</v>
      </c>
      <c r="D4" s="408" t="str">
        <f>'Budget Detail Sheet'!D4</f>
        <v>Please Select District on 'Do First' Tab</v>
      </c>
      <c r="E4" s="408"/>
    </row>
    <row r="5" spans="1:6" ht="30" customHeight="1" x14ac:dyDescent="0.2">
      <c r="A5" s="186"/>
      <c r="B5" s="186"/>
      <c r="C5" s="258" t="s">
        <v>11</v>
      </c>
      <c r="D5" s="409" t="str">
        <f>'Budget Detail Sheet'!D5</f>
        <v>Please Select College or N/A on 'Do First' Tab</v>
      </c>
      <c r="E5" s="409"/>
    </row>
    <row r="6" spans="1:6" ht="19.899999999999999" customHeight="1" x14ac:dyDescent="0.2">
      <c r="A6" s="186"/>
      <c r="B6" s="186"/>
      <c r="C6" s="258" t="str">
        <f>'Budget Detail Sheet'!C6</f>
        <v>RFA NUMBER:</v>
      </c>
      <c r="D6" s="155" t="str">
        <f>'Contact Page'!D5:E5</f>
        <v>15-198</v>
      </c>
    </row>
    <row r="7" spans="1:6" ht="4.1500000000000004" customHeight="1" x14ac:dyDescent="0.2">
      <c r="A7" s="186"/>
      <c r="B7" s="186"/>
      <c r="C7" s="258"/>
      <c r="D7" s="155"/>
    </row>
    <row r="8" spans="1:6" ht="15" x14ac:dyDescent="0.2">
      <c r="A8" s="189" t="str">
        <f>IF(CCCCO!C11="", "Match Not Required", "FUNDING REQUIRES MATCH")</f>
        <v>FUNDING REQUIRES MATCH</v>
      </c>
      <c r="B8" s="4"/>
      <c r="C8" s="4"/>
      <c r="D8" s="4"/>
      <c r="E8" s="4"/>
    </row>
    <row r="9" spans="1:6" ht="20.25" x14ac:dyDescent="0.3">
      <c r="A9" s="331" t="s">
        <v>33</v>
      </c>
      <c r="B9" s="331"/>
      <c r="C9" s="331"/>
      <c r="D9" s="331"/>
      <c r="E9" s="331"/>
    </row>
    <row r="10" spans="1:6" ht="20.25" x14ac:dyDescent="0.3">
      <c r="A10" s="331" t="s">
        <v>244</v>
      </c>
      <c r="B10" s="331"/>
      <c r="C10" s="331"/>
      <c r="D10" s="331"/>
      <c r="E10" s="331"/>
    </row>
    <row r="11" spans="1:6" ht="3.6" customHeight="1" thickBot="1" x14ac:dyDescent="0.25">
      <c r="A11" s="4"/>
      <c r="B11" s="4"/>
      <c r="C11" s="4"/>
      <c r="D11" s="4"/>
      <c r="E11" s="4"/>
    </row>
    <row r="12" spans="1:6" s="6" customFormat="1" ht="35.25" customHeight="1" x14ac:dyDescent="0.2">
      <c r="A12" s="338" t="s">
        <v>15</v>
      </c>
      <c r="B12" s="340" t="s">
        <v>16</v>
      </c>
      <c r="C12" s="341"/>
      <c r="D12" s="411"/>
      <c r="E12" s="259" t="str">
        <f>A8</f>
        <v>FUNDING REQUIRES MATCH</v>
      </c>
      <c r="F12" s="244"/>
    </row>
    <row r="13" spans="1:6" s="6" customFormat="1" ht="20.100000000000001" customHeight="1" thickBot="1" x14ac:dyDescent="0.25">
      <c r="A13" s="449"/>
      <c r="B13" s="342"/>
      <c r="C13" s="343"/>
      <c r="D13" s="450"/>
      <c r="E13" s="294">
        <f>IF(CCCCO!C11="","",CCCCO!C11)</f>
        <v>1</v>
      </c>
      <c r="F13" s="244"/>
    </row>
    <row r="14" spans="1:6" s="6" customFormat="1" ht="24.95" customHeight="1" thickBot="1" x14ac:dyDescent="0.25">
      <c r="A14" s="410"/>
      <c r="B14" s="412"/>
      <c r="C14" s="413"/>
      <c r="D14" s="414"/>
      <c r="E14" s="243" t="e">
        <f>IF(CCCCO!C11="","",'Budget Detail Sheet'!D12*E13)</f>
        <v>#VALUE!</v>
      </c>
      <c r="F14" s="244"/>
    </row>
    <row r="15" spans="1:6" ht="30" customHeight="1" x14ac:dyDescent="0.25">
      <c r="A15" s="391" t="s">
        <v>267</v>
      </c>
      <c r="B15" s="226"/>
      <c r="C15" s="403"/>
      <c r="D15" s="404"/>
      <c r="E15" s="227">
        <v>0</v>
      </c>
      <c r="F15" s="239"/>
    </row>
    <row r="16" spans="1:6" ht="30" customHeight="1" x14ac:dyDescent="0.25">
      <c r="A16" s="392"/>
      <c r="B16" s="228"/>
      <c r="C16" s="401"/>
      <c r="D16" s="402"/>
      <c r="E16" s="229">
        <v>0</v>
      </c>
      <c r="F16" s="239"/>
    </row>
    <row r="17" spans="1:6" ht="30" customHeight="1" x14ac:dyDescent="0.25">
      <c r="A17" s="392"/>
      <c r="B17" s="228"/>
      <c r="C17" s="401"/>
      <c r="D17" s="402"/>
      <c r="E17" s="229">
        <v>0</v>
      </c>
      <c r="F17" s="239"/>
    </row>
    <row r="18" spans="1:6" ht="30" customHeight="1" thickBot="1" x14ac:dyDescent="0.3">
      <c r="A18" s="394"/>
      <c r="B18" s="230"/>
      <c r="C18" s="405"/>
      <c r="D18" s="406"/>
      <c r="E18" s="231">
        <v>0</v>
      </c>
      <c r="F18" s="239">
        <f>SUM(E15:E18)</f>
        <v>0</v>
      </c>
    </row>
    <row r="19" spans="1:6" ht="30" customHeight="1" x14ac:dyDescent="0.25">
      <c r="A19" s="391" t="s">
        <v>269</v>
      </c>
      <c r="B19" s="226"/>
      <c r="C19" s="403"/>
      <c r="D19" s="404"/>
      <c r="E19" s="227">
        <v>0</v>
      </c>
      <c r="F19" s="239"/>
    </row>
    <row r="20" spans="1:6" ht="30" customHeight="1" x14ac:dyDescent="0.25">
      <c r="A20" s="392"/>
      <c r="B20" s="228"/>
      <c r="C20" s="401"/>
      <c r="D20" s="402"/>
      <c r="E20" s="229">
        <v>0</v>
      </c>
      <c r="F20" s="239"/>
    </row>
    <row r="21" spans="1:6" ht="30" customHeight="1" x14ac:dyDescent="0.25">
      <c r="A21" s="392"/>
      <c r="B21" s="228"/>
      <c r="C21" s="401"/>
      <c r="D21" s="402"/>
      <c r="E21" s="229">
        <v>0</v>
      </c>
      <c r="F21" s="239"/>
    </row>
    <row r="22" spans="1:6" ht="30" customHeight="1" thickBot="1" x14ac:dyDescent="0.3">
      <c r="A22" s="394"/>
      <c r="B22" s="230"/>
      <c r="C22" s="405"/>
      <c r="D22" s="406"/>
      <c r="E22" s="231">
        <v>0</v>
      </c>
      <c r="F22" s="239">
        <f>SUM(E19:E22)</f>
        <v>0</v>
      </c>
    </row>
    <row r="23" spans="1:6" ht="30" customHeight="1" x14ac:dyDescent="0.25">
      <c r="A23" s="391" t="s">
        <v>34</v>
      </c>
      <c r="B23" s="226"/>
      <c r="C23" s="403"/>
      <c r="D23" s="404"/>
      <c r="E23" s="227">
        <v>0</v>
      </c>
      <c r="F23" s="239"/>
    </row>
    <row r="24" spans="1:6" ht="30" customHeight="1" x14ac:dyDescent="0.25">
      <c r="A24" s="392"/>
      <c r="B24" s="228"/>
      <c r="C24" s="401"/>
      <c r="D24" s="402"/>
      <c r="E24" s="229">
        <v>0</v>
      </c>
      <c r="F24" s="239"/>
    </row>
    <row r="25" spans="1:6" ht="30" customHeight="1" x14ac:dyDescent="0.25">
      <c r="A25" s="392"/>
      <c r="B25" s="228"/>
      <c r="C25" s="401"/>
      <c r="D25" s="402"/>
      <c r="E25" s="229">
        <v>0</v>
      </c>
      <c r="F25" s="239"/>
    </row>
    <row r="26" spans="1:6" ht="30" customHeight="1" x14ac:dyDescent="0.25">
      <c r="A26" s="392"/>
      <c r="B26" s="228"/>
      <c r="C26" s="401"/>
      <c r="D26" s="402"/>
      <c r="E26" s="229">
        <v>0</v>
      </c>
      <c r="F26" s="239"/>
    </row>
    <row r="27" spans="1:6" ht="30" customHeight="1" x14ac:dyDescent="0.25">
      <c r="A27" s="392"/>
      <c r="B27" s="228"/>
      <c r="C27" s="401"/>
      <c r="D27" s="402"/>
      <c r="E27" s="229">
        <v>0</v>
      </c>
      <c r="F27" s="239"/>
    </row>
    <row r="28" spans="1:6" ht="30" customHeight="1" thickBot="1" x14ac:dyDescent="0.3">
      <c r="A28" s="394"/>
      <c r="B28" s="230"/>
      <c r="C28" s="405"/>
      <c r="D28" s="406"/>
      <c r="E28" s="231">
        <v>0</v>
      </c>
      <c r="F28" s="239">
        <f>SUM(E23:E28)</f>
        <v>0</v>
      </c>
    </row>
    <row r="29" spans="1:6" ht="30" customHeight="1" x14ac:dyDescent="0.25">
      <c r="A29" s="391" t="s">
        <v>249</v>
      </c>
      <c r="B29" s="226"/>
      <c r="C29" s="403"/>
      <c r="D29" s="404"/>
      <c r="E29" s="227">
        <v>0</v>
      </c>
      <c r="F29" s="239"/>
    </row>
    <row r="30" spans="1:6" ht="30" customHeight="1" x14ac:dyDescent="0.25">
      <c r="A30" s="392"/>
      <c r="B30" s="228"/>
      <c r="C30" s="401"/>
      <c r="D30" s="402"/>
      <c r="E30" s="229">
        <v>0</v>
      </c>
      <c r="F30" s="239"/>
    </row>
    <row r="31" spans="1:6" ht="30" customHeight="1" x14ac:dyDescent="0.25">
      <c r="A31" s="392"/>
      <c r="B31" s="228"/>
      <c r="C31" s="401"/>
      <c r="D31" s="402"/>
      <c r="E31" s="229">
        <v>0</v>
      </c>
      <c r="F31" s="239"/>
    </row>
    <row r="32" spans="1:6" ht="30" customHeight="1" x14ac:dyDescent="0.25">
      <c r="A32" s="392"/>
      <c r="B32" s="228"/>
      <c r="C32" s="401"/>
      <c r="D32" s="402"/>
      <c r="E32" s="229">
        <v>0</v>
      </c>
      <c r="F32" s="239"/>
    </row>
    <row r="33" spans="1:6" ht="30" customHeight="1" x14ac:dyDescent="0.25">
      <c r="A33" s="392"/>
      <c r="B33" s="228"/>
      <c r="C33" s="401"/>
      <c r="D33" s="402"/>
      <c r="E33" s="229">
        <v>0</v>
      </c>
      <c r="F33" s="239"/>
    </row>
    <row r="34" spans="1:6" ht="30" customHeight="1" x14ac:dyDescent="0.25">
      <c r="A34" s="392"/>
      <c r="B34" s="228"/>
      <c r="C34" s="401"/>
      <c r="D34" s="402"/>
      <c r="E34" s="229">
        <v>0</v>
      </c>
      <c r="F34" s="239"/>
    </row>
    <row r="35" spans="1:6" ht="30" customHeight="1" thickBot="1" x14ac:dyDescent="0.3">
      <c r="A35" s="393"/>
      <c r="B35" s="232"/>
      <c r="C35" s="405"/>
      <c r="D35" s="406"/>
      <c r="E35" s="231">
        <v>0</v>
      </c>
      <c r="F35" s="239">
        <f>SUM(E29:E35)</f>
        <v>0</v>
      </c>
    </row>
    <row r="36" spans="1:6" ht="30" customHeight="1" x14ac:dyDescent="0.25">
      <c r="A36" s="392" t="s">
        <v>250</v>
      </c>
      <c r="B36" s="228"/>
      <c r="C36" s="401"/>
      <c r="D36" s="402"/>
      <c r="E36" s="193">
        <v>0</v>
      </c>
      <c r="F36" s="239"/>
    </row>
    <row r="37" spans="1:6" ht="30" customHeight="1" x14ac:dyDescent="0.25">
      <c r="A37" s="392"/>
      <c r="B37" s="228"/>
      <c r="C37" s="401"/>
      <c r="D37" s="402"/>
      <c r="E37" s="193">
        <v>0</v>
      </c>
      <c r="F37" s="239"/>
    </row>
    <row r="38" spans="1:6" ht="30" customHeight="1" x14ac:dyDescent="0.25">
      <c r="A38" s="392"/>
      <c r="B38" s="228"/>
      <c r="C38" s="401"/>
      <c r="D38" s="402"/>
      <c r="E38" s="193">
        <v>0</v>
      </c>
      <c r="F38" s="239"/>
    </row>
    <row r="39" spans="1:6" ht="30" customHeight="1" x14ac:dyDescent="0.25">
      <c r="A39" s="392"/>
      <c r="B39" s="228"/>
      <c r="C39" s="401"/>
      <c r="D39" s="402"/>
      <c r="E39" s="193">
        <v>0</v>
      </c>
      <c r="F39" s="239"/>
    </row>
    <row r="40" spans="1:6" ht="30" customHeight="1" x14ac:dyDescent="0.25">
      <c r="A40" s="392"/>
      <c r="B40" s="228"/>
      <c r="C40" s="401"/>
      <c r="D40" s="402"/>
      <c r="E40" s="193">
        <v>0</v>
      </c>
      <c r="F40" s="239"/>
    </row>
    <row r="41" spans="1:6" ht="30" customHeight="1" thickBot="1" x14ac:dyDescent="0.3">
      <c r="A41" s="393"/>
      <c r="B41" s="228"/>
      <c r="C41" s="401"/>
      <c r="D41" s="402"/>
      <c r="E41" s="193">
        <v>0</v>
      </c>
      <c r="F41" s="239">
        <f>SUM(E36:E41)</f>
        <v>0</v>
      </c>
    </row>
    <row r="42" spans="1:6" ht="30" customHeight="1" x14ac:dyDescent="0.25">
      <c r="A42" s="391" t="s">
        <v>35</v>
      </c>
      <c r="B42" s="226"/>
      <c r="C42" s="403"/>
      <c r="D42" s="404"/>
      <c r="E42" s="227">
        <v>0</v>
      </c>
      <c r="F42" s="239"/>
    </row>
    <row r="43" spans="1:6" ht="30" customHeight="1" thickBot="1" x14ac:dyDescent="0.3">
      <c r="A43" s="393"/>
      <c r="B43" s="232"/>
      <c r="C43" s="405"/>
      <c r="D43" s="406"/>
      <c r="E43" s="231">
        <v>0</v>
      </c>
      <c r="F43" s="239">
        <f>SUM(E42:E43)</f>
        <v>0</v>
      </c>
    </row>
    <row r="44" spans="1:6" ht="30" customHeight="1" x14ac:dyDescent="0.25">
      <c r="A44" s="391" t="s">
        <v>257</v>
      </c>
      <c r="B44" s="226"/>
      <c r="C44" s="403"/>
      <c r="D44" s="404"/>
      <c r="E44" s="227">
        <v>0</v>
      </c>
      <c r="F44" s="239"/>
    </row>
    <row r="45" spans="1:6" ht="30" customHeight="1" thickBot="1" x14ac:dyDescent="0.3">
      <c r="A45" s="393"/>
      <c r="B45" s="232"/>
      <c r="C45" s="405"/>
      <c r="D45" s="406"/>
      <c r="E45" s="231">
        <v>0</v>
      </c>
      <c r="F45" s="239">
        <f>SUM(E44:E45)</f>
        <v>0</v>
      </c>
    </row>
    <row r="46" spans="1:6" ht="25.15" customHeight="1" thickBot="1" x14ac:dyDescent="0.3">
      <c r="A46" s="395" t="s">
        <v>20</v>
      </c>
      <c r="B46" s="396"/>
      <c r="C46" s="396"/>
      <c r="D46" s="397"/>
      <c r="E46" s="233">
        <f>SUM(E15:E45)</f>
        <v>0</v>
      </c>
      <c r="F46" s="239"/>
    </row>
    <row r="47" spans="1:6" ht="25.15" customHeight="1" thickBot="1" x14ac:dyDescent="0.3">
      <c r="A47" s="398" t="s">
        <v>536</v>
      </c>
      <c r="B47" s="399"/>
      <c r="C47" s="399"/>
      <c r="D47" s="400"/>
      <c r="E47" s="225"/>
      <c r="F47" s="239"/>
    </row>
    <row r="48" spans="1:6" ht="25.15" customHeight="1" thickBot="1" x14ac:dyDescent="0.3">
      <c r="A48" s="395" t="s">
        <v>21</v>
      </c>
      <c r="B48" s="396"/>
      <c r="C48" s="396"/>
      <c r="D48" s="397"/>
      <c r="E48" s="234">
        <f>E46</f>
        <v>0</v>
      </c>
      <c r="F48" s="239"/>
    </row>
    <row r="49" spans="5:6" ht="38.25" customHeight="1" x14ac:dyDescent="0.25">
      <c r="E49" s="188" t="e">
        <f>IF(E14&gt;E48,"Match must be equal or greater than the Required Match Amount","")</f>
        <v>#VALUE!</v>
      </c>
      <c r="F49" s="239"/>
    </row>
  </sheetData>
  <sheetProtection password="89C2" sheet="1" objects="1" scenarios="1" formatCells="0" formatRows="0" insertRows="0" selectLockedCells="1"/>
  <mergeCells count="50">
    <mergeCell ref="A9:E9"/>
    <mergeCell ref="C1:D1"/>
    <mergeCell ref="D2:E2"/>
    <mergeCell ref="D3:E3"/>
    <mergeCell ref="D4:E4"/>
    <mergeCell ref="D5:E5"/>
    <mergeCell ref="A10:E10"/>
    <mergeCell ref="A12:A14"/>
    <mergeCell ref="B12:D14"/>
    <mergeCell ref="A15:A18"/>
    <mergeCell ref="C15:D15"/>
    <mergeCell ref="C16:D16"/>
    <mergeCell ref="C17:D17"/>
    <mergeCell ref="C18:D18"/>
    <mergeCell ref="A19:A22"/>
    <mergeCell ref="C19:D19"/>
    <mergeCell ref="C20:D20"/>
    <mergeCell ref="C21:D21"/>
    <mergeCell ref="C22:D22"/>
    <mergeCell ref="C27:D27"/>
    <mergeCell ref="C28:D28"/>
    <mergeCell ref="A29:A35"/>
    <mergeCell ref="C29:D29"/>
    <mergeCell ref="C30:D30"/>
    <mergeCell ref="C31:D31"/>
    <mergeCell ref="C32:D32"/>
    <mergeCell ref="C33:D33"/>
    <mergeCell ref="C34:D34"/>
    <mergeCell ref="C35:D35"/>
    <mergeCell ref="A23:A28"/>
    <mergeCell ref="C23:D23"/>
    <mergeCell ref="C24:D24"/>
    <mergeCell ref="C25:D25"/>
    <mergeCell ref="C26:D26"/>
    <mergeCell ref="A36:A41"/>
    <mergeCell ref="C36:D36"/>
    <mergeCell ref="C37:D37"/>
    <mergeCell ref="C38:D38"/>
    <mergeCell ref="C39:D39"/>
    <mergeCell ref="C40:D40"/>
    <mergeCell ref="C41:D41"/>
    <mergeCell ref="A46:D46"/>
    <mergeCell ref="A47:D47"/>
    <mergeCell ref="A48:D48"/>
    <mergeCell ref="A42:A43"/>
    <mergeCell ref="C42:D42"/>
    <mergeCell ref="C43:D43"/>
    <mergeCell ref="A44:A45"/>
    <mergeCell ref="C44:D44"/>
    <mergeCell ref="C45:D45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1" manualBreakCount="1">
    <brk id="35" max="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191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191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191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1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>
        <v>1.1000000000000001</v>
      </c>
      <c r="B21" s="454"/>
      <c r="C21" s="455"/>
      <c r="D21" s="455"/>
      <c r="E21" s="456"/>
      <c r="F21" s="463"/>
      <c r="G21" s="245"/>
      <c r="H21" s="245"/>
    </row>
    <row r="22" spans="1:8" s="58" customFormat="1" ht="35.1" customHeight="1" x14ac:dyDescent="0.25">
      <c r="A22" s="452"/>
      <c r="B22" s="457"/>
      <c r="C22" s="458"/>
      <c r="D22" s="458"/>
      <c r="E22" s="459"/>
      <c r="F22" s="464"/>
      <c r="G22" s="246"/>
      <c r="H22" s="246"/>
    </row>
    <row r="23" spans="1:8" s="58" customFormat="1" ht="35.1" customHeight="1" x14ac:dyDescent="0.25">
      <c r="A23" s="452"/>
      <c r="B23" s="457"/>
      <c r="C23" s="458"/>
      <c r="D23" s="458"/>
      <c r="E23" s="459"/>
      <c r="F23" s="464"/>
      <c r="G23" s="246"/>
      <c r="H23" s="246"/>
    </row>
    <row r="24" spans="1:8" s="58" customFormat="1" ht="35.1" customHeight="1" thickBot="1" x14ac:dyDescent="0.3">
      <c r="A24" s="453"/>
      <c r="B24" s="460"/>
      <c r="C24" s="461"/>
      <c r="D24" s="461"/>
      <c r="E24" s="462"/>
      <c r="F24" s="465"/>
      <c r="G24" s="247"/>
      <c r="H24" s="247"/>
    </row>
    <row r="25" spans="1:8" s="58" customFormat="1" ht="35.1" customHeight="1" x14ac:dyDescent="0.25">
      <c r="A25" s="451" t="s">
        <v>385</v>
      </c>
      <c r="B25" s="454"/>
      <c r="C25" s="455"/>
      <c r="D25" s="455"/>
      <c r="E25" s="456"/>
      <c r="F25" s="463"/>
      <c r="G25" s="245"/>
      <c r="H25" s="245"/>
    </row>
    <row r="26" spans="1:8" s="58" customFormat="1" ht="35.1" customHeight="1" x14ac:dyDescent="0.25">
      <c r="A26" s="452"/>
      <c r="B26" s="457"/>
      <c r="C26" s="458"/>
      <c r="D26" s="458"/>
      <c r="E26" s="459"/>
      <c r="F26" s="464"/>
      <c r="G26" s="246"/>
      <c r="H26" s="246"/>
    </row>
    <row r="27" spans="1:8" s="58" customFormat="1" ht="35.1" customHeight="1" x14ac:dyDescent="0.25">
      <c r="A27" s="452"/>
      <c r="B27" s="457"/>
      <c r="C27" s="458"/>
      <c r="D27" s="458"/>
      <c r="E27" s="459"/>
      <c r="F27" s="464"/>
      <c r="G27" s="246"/>
      <c r="H27" s="246"/>
    </row>
    <row r="28" spans="1:8" s="58" customFormat="1" ht="35.1" customHeight="1" thickBot="1" x14ac:dyDescent="0.3">
      <c r="A28" s="453"/>
      <c r="B28" s="460"/>
      <c r="C28" s="461"/>
      <c r="D28" s="461"/>
      <c r="E28" s="462"/>
      <c r="F28" s="465"/>
      <c r="G28" s="247"/>
      <c r="H28" s="247"/>
    </row>
    <row r="29" spans="1:8" s="58" customFormat="1" ht="35.1" customHeight="1" x14ac:dyDescent="0.25">
      <c r="A29" s="451" t="s">
        <v>386</v>
      </c>
      <c r="B29" s="454"/>
      <c r="C29" s="455"/>
      <c r="D29" s="455"/>
      <c r="E29" s="456"/>
      <c r="F29" s="463"/>
      <c r="G29" s="245"/>
      <c r="H29" s="245"/>
    </row>
    <row r="30" spans="1:8" s="58" customFormat="1" ht="35.1" customHeight="1" x14ac:dyDescent="0.25">
      <c r="A30" s="452"/>
      <c r="B30" s="457"/>
      <c r="C30" s="458"/>
      <c r="D30" s="458"/>
      <c r="E30" s="459"/>
      <c r="F30" s="464"/>
      <c r="G30" s="246"/>
      <c r="H30" s="246"/>
    </row>
    <row r="31" spans="1:8" s="58" customFormat="1" ht="35.1" customHeight="1" x14ac:dyDescent="0.25">
      <c r="A31" s="452"/>
      <c r="B31" s="457"/>
      <c r="C31" s="458"/>
      <c r="D31" s="458"/>
      <c r="E31" s="459"/>
      <c r="F31" s="464"/>
      <c r="G31" s="246"/>
      <c r="H31" s="246"/>
    </row>
    <row r="32" spans="1:8" s="58" customFormat="1" ht="35.1" customHeight="1" thickBot="1" x14ac:dyDescent="0.3">
      <c r="A32" s="453"/>
      <c r="B32" s="460"/>
      <c r="C32" s="461"/>
      <c r="D32" s="461"/>
      <c r="E32" s="462"/>
      <c r="F32" s="465"/>
      <c r="G32" s="247"/>
      <c r="H32" s="247"/>
    </row>
    <row r="33" spans="1:8" s="58" customFormat="1" ht="35.1" customHeight="1" x14ac:dyDescent="0.25">
      <c r="A33" s="451" t="s">
        <v>387</v>
      </c>
      <c r="B33" s="454"/>
      <c r="C33" s="455"/>
      <c r="D33" s="455"/>
      <c r="E33" s="456"/>
      <c r="F33" s="463"/>
      <c r="G33" s="245"/>
      <c r="H33" s="245"/>
    </row>
    <row r="34" spans="1:8" s="58" customFormat="1" ht="35.1" customHeight="1" x14ac:dyDescent="0.25">
      <c r="A34" s="452"/>
      <c r="B34" s="457"/>
      <c r="C34" s="458"/>
      <c r="D34" s="458"/>
      <c r="E34" s="459"/>
      <c r="F34" s="464"/>
      <c r="G34" s="246"/>
      <c r="H34" s="246"/>
    </row>
    <row r="35" spans="1:8" s="58" customFormat="1" ht="35.1" customHeight="1" x14ac:dyDescent="0.25">
      <c r="A35" s="452"/>
      <c r="B35" s="457"/>
      <c r="C35" s="458"/>
      <c r="D35" s="458"/>
      <c r="E35" s="459"/>
      <c r="F35" s="464"/>
      <c r="G35" s="246"/>
      <c r="H35" s="246"/>
    </row>
    <row r="36" spans="1:8" s="58" customFormat="1" ht="35.1" customHeight="1" thickBot="1" x14ac:dyDescent="0.3">
      <c r="A36" s="453"/>
      <c r="B36" s="460"/>
      <c r="C36" s="461"/>
      <c r="D36" s="461"/>
      <c r="E36" s="462"/>
      <c r="F36" s="465"/>
      <c r="G36" s="247"/>
      <c r="H36" s="247"/>
    </row>
    <row r="37" spans="1:8" s="58" customFormat="1" ht="35.1" customHeight="1" x14ac:dyDescent="0.25">
      <c r="A37" s="451" t="s">
        <v>454</v>
      </c>
      <c r="B37" s="454"/>
      <c r="C37" s="455"/>
      <c r="D37" s="455"/>
      <c r="E37" s="456"/>
      <c r="F37" s="463"/>
      <c r="G37" s="245"/>
      <c r="H37" s="245"/>
    </row>
    <row r="38" spans="1:8" s="58" customFormat="1" ht="35.1" customHeight="1" x14ac:dyDescent="0.25">
      <c r="A38" s="452"/>
      <c r="B38" s="457"/>
      <c r="C38" s="458"/>
      <c r="D38" s="458"/>
      <c r="E38" s="459"/>
      <c r="F38" s="464"/>
      <c r="G38" s="246"/>
      <c r="H38" s="246"/>
    </row>
    <row r="39" spans="1:8" s="58" customFormat="1" ht="35.1" customHeight="1" x14ac:dyDescent="0.25">
      <c r="A39" s="452"/>
      <c r="B39" s="457"/>
      <c r="C39" s="458"/>
      <c r="D39" s="458"/>
      <c r="E39" s="459"/>
      <c r="F39" s="464"/>
      <c r="G39" s="246"/>
      <c r="H39" s="246"/>
    </row>
    <row r="40" spans="1:8" s="58" customFormat="1" ht="35.1" customHeight="1" thickBot="1" x14ac:dyDescent="0.3">
      <c r="A40" s="453"/>
      <c r="B40" s="460"/>
      <c r="C40" s="461"/>
      <c r="D40" s="461"/>
      <c r="E40" s="462"/>
      <c r="F40" s="465"/>
      <c r="G40" s="247"/>
      <c r="H40" s="247"/>
    </row>
    <row r="41" spans="1:8" s="58" customFormat="1" ht="35.1" customHeight="1" x14ac:dyDescent="0.25">
      <c r="A41" s="451" t="s">
        <v>455</v>
      </c>
      <c r="B41" s="454"/>
      <c r="C41" s="455"/>
      <c r="D41" s="455"/>
      <c r="E41" s="456"/>
      <c r="F41" s="463"/>
      <c r="G41" s="245"/>
      <c r="H41" s="245"/>
    </row>
    <row r="42" spans="1:8" s="58" customFormat="1" ht="35.1" customHeight="1" x14ac:dyDescent="0.25">
      <c r="A42" s="452"/>
      <c r="B42" s="457"/>
      <c r="C42" s="458"/>
      <c r="D42" s="458"/>
      <c r="E42" s="459"/>
      <c r="F42" s="464"/>
      <c r="G42" s="246"/>
      <c r="H42" s="246"/>
    </row>
    <row r="43" spans="1:8" s="58" customFormat="1" ht="35.1" customHeight="1" x14ac:dyDescent="0.25">
      <c r="A43" s="452"/>
      <c r="B43" s="457"/>
      <c r="C43" s="458"/>
      <c r="D43" s="458"/>
      <c r="E43" s="459"/>
      <c r="F43" s="464"/>
      <c r="G43" s="246"/>
      <c r="H43" s="246"/>
    </row>
    <row r="44" spans="1:8" s="58" customFormat="1" ht="35.1" customHeight="1" thickBot="1" x14ac:dyDescent="0.3">
      <c r="A44" s="453"/>
      <c r="B44" s="460"/>
      <c r="C44" s="461"/>
      <c r="D44" s="461"/>
      <c r="E44" s="462"/>
      <c r="F44" s="465"/>
      <c r="G44" s="247"/>
      <c r="H44" s="247"/>
    </row>
    <row r="45" spans="1:8" s="58" customFormat="1" ht="35.1" customHeight="1" x14ac:dyDescent="0.25">
      <c r="A45" s="451" t="s">
        <v>456</v>
      </c>
      <c r="B45" s="454"/>
      <c r="C45" s="455"/>
      <c r="D45" s="455"/>
      <c r="E45" s="456"/>
      <c r="F45" s="463"/>
      <c r="G45" s="245"/>
      <c r="H45" s="245"/>
    </row>
    <row r="46" spans="1:8" s="58" customFormat="1" ht="35.1" customHeight="1" x14ac:dyDescent="0.25">
      <c r="A46" s="452"/>
      <c r="B46" s="457"/>
      <c r="C46" s="458"/>
      <c r="D46" s="458"/>
      <c r="E46" s="459"/>
      <c r="F46" s="464"/>
      <c r="G46" s="246"/>
      <c r="H46" s="246"/>
    </row>
    <row r="47" spans="1:8" s="58" customFormat="1" ht="35.1" customHeight="1" x14ac:dyDescent="0.25">
      <c r="A47" s="452"/>
      <c r="B47" s="457"/>
      <c r="C47" s="458"/>
      <c r="D47" s="458"/>
      <c r="E47" s="459"/>
      <c r="F47" s="464"/>
      <c r="G47" s="246"/>
      <c r="H47" s="246"/>
    </row>
    <row r="48" spans="1:8" s="58" customFormat="1" ht="35.1" customHeight="1" thickBot="1" x14ac:dyDescent="0.3">
      <c r="A48" s="453"/>
      <c r="B48" s="460"/>
      <c r="C48" s="461"/>
      <c r="D48" s="461"/>
      <c r="E48" s="462"/>
      <c r="F48" s="465"/>
      <c r="G48" s="247"/>
      <c r="H48" s="247"/>
    </row>
    <row r="49" spans="1:8" s="58" customFormat="1" ht="35.1" customHeight="1" x14ac:dyDescent="0.25">
      <c r="A49" s="451" t="s">
        <v>457</v>
      </c>
      <c r="B49" s="454"/>
      <c r="C49" s="455"/>
      <c r="D49" s="455"/>
      <c r="E49" s="456"/>
      <c r="F49" s="463"/>
      <c r="G49" s="245"/>
      <c r="H49" s="245"/>
    </row>
    <row r="50" spans="1:8" s="58" customFormat="1" ht="35.1" customHeight="1" x14ac:dyDescent="0.25">
      <c r="A50" s="452"/>
      <c r="B50" s="457"/>
      <c r="C50" s="458"/>
      <c r="D50" s="458"/>
      <c r="E50" s="459"/>
      <c r="F50" s="464"/>
      <c r="G50" s="246"/>
      <c r="H50" s="246"/>
    </row>
    <row r="51" spans="1:8" s="58" customFormat="1" ht="35.1" customHeight="1" x14ac:dyDescent="0.25">
      <c r="A51" s="452"/>
      <c r="B51" s="457"/>
      <c r="C51" s="458"/>
      <c r="D51" s="458"/>
      <c r="E51" s="459"/>
      <c r="F51" s="464"/>
      <c r="G51" s="246"/>
      <c r="H51" s="246"/>
    </row>
    <row r="52" spans="1:8" s="58" customFormat="1" ht="35.1" customHeight="1" thickBot="1" x14ac:dyDescent="0.3">
      <c r="A52" s="453"/>
      <c r="B52" s="460"/>
      <c r="C52" s="461"/>
      <c r="D52" s="461"/>
      <c r="E52" s="462"/>
      <c r="F52" s="465"/>
      <c r="G52" s="247"/>
      <c r="H52" s="247"/>
    </row>
    <row r="53" spans="1:8" s="58" customFormat="1" ht="35.1" customHeight="1" x14ac:dyDescent="0.25">
      <c r="A53" s="451" t="s">
        <v>537</v>
      </c>
      <c r="B53" s="454"/>
      <c r="C53" s="455"/>
      <c r="D53" s="455"/>
      <c r="E53" s="456"/>
      <c r="F53" s="463"/>
      <c r="G53" s="245"/>
      <c r="H53" s="245"/>
    </row>
    <row r="54" spans="1:8" s="58" customFormat="1" ht="35.1" customHeight="1" x14ac:dyDescent="0.25">
      <c r="A54" s="452"/>
      <c r="B54" s="457"/>
      <c r="C54" s="458"/>
      <c r="D54" s="458"/>
      <c r="E54" s="459"/>
      <c r="F54" s="464"/>
      <c r="G54" s="246"/>
      <c r="H54" s="246"/>
    </row>
    <row r="55" spans="1:8" s="58" customFormat="1" ht="35.1" customHeight="1" x14ac:dyDescent="0.25">
      <c r="A55" s="452"/>
      <c r="B55" s="457"/>
      <c r="C55" s="458"/>
      <c r="D55" s="458"/>
      <c r="E55" s="459"/>
      <c r="F55" s="464"/>
      <c r="G55" s="246"/>
      <c r="H55" s="246"/>
    </row>
    <row r="56" spans="1:8" s="58" customFormat="1" ht="35.1" customHeight="1" thickBot="1" x14ac:dyDescent="0.3">
      <c r="A56" s="453"/>
      <c r="B56" s="460"/>
      <c r="C56" s="461"/>
      <c r="D56" s="461"/>
      <c r="E56" s="462"/>
      <c r="F56" s="465"/>
      <c r="G56" s="247"/>
      <c r="H56" s="247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workbookViewId="0">
      <selection activeCell="B8" sqref="B8"/>
    </sheetView>
  </sheetViews>
  <sheetFormatPr defaultColWidth="9.1640625" defaultRowHeight="15" x14ac:dyDescent="0.2"/>
  <cols>
    <col min="1" max="1" width="60.33203125" style="1" bestFit="1" customWidth="1"/>
    <col min="2" max="2" width="37.33203125" style="47" customWidth="1"/>
    <col min="3" max="16384" width="9.1640625" style="1"/>
  </cols>
  <sheetData>
    <row r="1" spans="1:2" ht="16.5" thickBot="1" x14ac:dyDescent="0.3">
      <c r="A1" s="134" t="s">
        <v>402</v>
      </c>
      <c r="B1" s="135" t="s">
        <v>407</v>
      </c>
    </row>
    <row r="2" spans="1:2" x14ac:dyDescent="0.2">
      <c r="A2" s="21" t="s">
        <v>366</v>
      </c>
      <c r="B2" s="47" t="s">
        <v>408</v>
      </c>
    </row>
    <row r="3" spans="1:2" x14ac:dyDescent="0.2">
      <c r="A3" s="21" t="s">
        <v>403</v>
      </c>
      <c r="B3" s="119" t="s">
        <v>409</v>
      </c>
    </row>
    <row r="4" spans="1:2" x14ac:dyDescent="0.2">
      <c r="A4" s="21" t="s">
        <v>404</v>
      </c>
      <c r="B4" s="47" t="s">
        <v>408</v>
      </c>
    </row>
    <row r="5" spans="1:2" x14ac:dyDescent="0.2">
      <c r="A5" s="21" t="s">
        <v>405</v>
      </c>
      <c r="B5" s="47" t="s">
        <v>408</v>
      </c>
    </row>
    <row r="6" spans="1:2" x14ac:dyDescent="0.2">
      <c r="A6" s="119" t="s">
        <v>530</v>
      </c>
      <c r="B6" s="47" t="s">
        <v>408</v>
      </c>
    </row>
  </sheetData>
  <sheetProtection password="89C2" sheet="1" objects="1" scenarios="1" selectLockedCells="1" selectUnlockedCells="1"/>
  <sortState ref="A2:A5">
    <sortCondition ref="A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2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458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459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460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461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462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463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464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465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538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3</v>
      </c>
      <c r="D11" s="157"/>
      <c r="E11" s="157"/>
      <c r="F11" s="157"/>
      <c r="G11" s="157"/>
      <c r="H11" s="158"/>
    </row>
    <row r="12" spans="1:8" s="142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466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467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468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469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470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471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472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473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539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4</v>
      </c>
      <c r="D11" s="157"/>
      <c r="E11" s="157"/>
      <c r="F11" s="157"/>
      <c r="G11" s="157"/>
      <c r="H11" s="158"/>
    </row>
    <row r="12" spans="1:8" s="142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474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475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476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477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478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479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480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481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540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5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482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483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484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485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486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487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488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489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541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6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490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491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492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493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494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495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496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497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542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7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498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499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500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501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502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503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504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505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543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8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87"/>
      <c r="B12" s="405"/>
      <c r="C12" s="405"/>
      <c r="D12" s="405"/>
      <c r="E12" s="405"/>
      <c r="F12" s="405"/>
      <c r="G12" s="405"/>
      <c r="H12" s="406"/>
    </row>
    <row r="13" spans="1:8" ht="7.9" customHeight="1" thickBot="1" x14ac:dyDescent="0.25">
      <c r="A13" s="4"/>
      <c r="B13" s="4"/>
      <c r="C13" s="180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506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507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508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509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510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511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512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513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544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s="185" customFormat="1" ht="18" customHeight="1" x14ac:dyDescent="0.2">
      <c r="A11" s="187" t="s">
        <v>446</v>
      </c>
      <c r="B11" s="181"/>
      <c r="C11" s="182">
        <v>9</v>
      </c>
      <c r="D11" s="183"/>
      <c r="E11" s="183"/>
      <c r="F11" s="183"/>
      <c r="G11" s="183"/>
      <c r="H11" s="184"/>
    </row>
    <row r="12" spans="1:8" s="142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514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515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516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517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518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519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520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521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545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7" tint="0.59999389629810485"/>
  </sheetPr>
  <dimension ref="A1:H112"/>
  <sheetViews>
    <sheetView zoomScale="87" zoomScaleNormal="87" workbookViewId="0">
      <selection activeCell="A12" sqref="A12:H12"/>
    </sheetView>
  </sheetViews>
  <sheetFormatPr defaultColWidth="9.1640625" defaultRowHeight="11.25" x14ac:dyDescent="0.2"/>
  <cols>
    <col min="1" max="1" width="7" style="7" customWidth="1"/>
    <col min="2" max="2" width="18.6640625" style="7" customWidth="1"/>
    <col min="3" max="3" width="10.6640625" style="7" customWidth="1"/>
    <col min="4" max="4" width="2.6640625" style="7" customWidth="1"/>
    <col min="5" max="5" width="47.83203125" style="7" customWidth="1"/>
    <col min="6" max="6" width="77.83203125" style="7" customWidth="1"/>
    <col min="7" max="7" width="25.6640625" style="7" customWidth="1"/>
    <col min="8" max="8" width="28.6640625" style="7" customWidth="1"/>
    <col min="9" max="9" width="17.5" style="7" customWidth="1"/>
    <col min="10" max="10" width="27.83203125" style="7" customWidth="1"/>
    <col min="11" max="16384" width="9.1640625" style="7"/>
  </cols>
  <sheetData>
    <row r="1" spans="1:8" ht="15" x14ac:dyDescent="0.25">
      <c r="F1" s="251" t="s">
        <v>551</v>
      </c>
    </row>
    <row r="2" spans="1:8" ht="30" customHeight="1" x14ac:dyDescent="0.2">
      <c r="A2" s="18"/>
      <c r="B2" s="18"/>
      <c r="C2" s="18"/>
      <c r="D2" s="18"/>
      <c r="E2" s="18"/>
      <c r="F2" s="111" t="s">
        <v>406</v>
      </c>
      <c r="G2" s="407" t="str">
        <f>'Budget Detail Sheet'!D2</f>
        <v>Industry Driven Regional Collaborative (IDRC)</v>
      </c>
      <c r="H2" s="407"/>
    </row>
    <row r="3" spans="1:8" ht="25.15" hidden="1" customHeight="1" x14ac:dyDescent="0.2">
      <c r="A3" s="18"/>
      <c r="B3" s="18"/>
      <c r="C3" s="18"/>
      <c r="D3" s="18"/>
      <c r="E3" s="18"/>
      <c r="F3" s="111" t="s">
        <v>412</v>
      </c>
      <c r="G3" s="407" t="str">
        <f>'Contact Page'!D3</f>
        <v>Please Select Sector on 'Do First' Tab</v>
      </c>
      <c r="H3" s="407"/>
    </row>
    <row r="4" spans="1:8" ht="30" customHeight="1" x14ac:dyDescent="0.2">
      <c r="A4" s="19"/>
      <c r="B4" s="19"/>
      <c r="C4" s="19"/>
      <c r="D4" s="19"/>
      <c r="E4" s="19"/>
      <c r="F4" s="258" t="s">
        <v>10</v>
      </c>
      <c r="G4" s="408" t="str">
        <f>'Budget Detail Sheet'!D4</f>
        <v>Please Select District on 'Do First' Tab</v>
      </c>
      <c r="H4" s="408"/>
    </row>
    <row r="5" spans="1:8" ht="30" customHeight="1" x14ac:dyDescent="0.2">
      <c r="A5" s="19"/>
      <c r="B5" s="19"/>
      <c r="C5" s="19"/>
      <c r="D5" s="19"/>
      <c r="E5" s="19"/>
      <c r="F5" s="258" t="s">
        <v>11</v>
      </c>
      <c r="G5" s="408" t="str">
        <f>'Budget Detail Sheet'!D5</f>
        <v>Please Select College or N/A on 'Do First' Tab</v>
      </c>
      <c r="H5" s="408"/>
    </row>
    <row r="6" spans="1:8" ht="19.899999999999999" customHeight="1" x14ac:dyDescent="0.2">
      <c r="A6" s="19"/>
      <c r="B6" s="19"/>
      <c r="C6" s="19"/>
      <c r="D6" s="19"/>
      <c r="E6" s="19"/>
      <c r="F6" s="258" t="str">
        <f>'Budget Detail Sheet'!C6</f>
        <v>RFA NUMBER:</v>
      </c>
      <c r="G6" s="137" t="str">
        <f>'Budget Detail Sheet'!D6</f>
        <v>15-198</v>
      </c>
      <c r="H6" s="12"/>
    </row>
    <row r="7" spans="1:8" ht="7.9" customHeight="1" x14ac:dyDescent="0.2">
      <c r="A7" s="4"/>
      <c r="B7" s="4"/>
      <c r="C7" s="4"/>
      <c r="D7" s="4"/>
      <c r="E7" s="4"/>
      <c r="F7" s="4"/>
      <c r="G7" s="4"/>
      <c r="H7" s="4"/>
    </row>
    <row r="8" spans="1:8" ht="20.25" x14ac:dyDescent="0.3">
      <c r="A8" s="331" t="s">
        <v>553</v>
      </c>
      <c r="B8" s="331"/>
      <c r="C8" s="331"/>
      <c r="D8" s="331"/>
      <c r="E8" s="331"/>
      <c r="F8" s="331"/>
      <c r="G8" s="331"/>
      <c r="H8" s="331"/>
    </row>
    <row r="9" spans="1:8" ht="18" x14ac:dyDescent="0.25">
      <c r="A9" s="474" t="s">
        <v>450</v>
      </c>
      <c r="B9" s="474"/>
      <c r="C9" s="474"/>
      <c r="D9" s="474"/>
      <c r="E9" s="474"/>
      <c r="F9" s="474"/>
      <c r="G9" s="474"/>
      <c r="H9" s="474"/>
    </row>
    <row r="10" spans="1:8" ht="7.9" customHeight="1" thickBot="1" x14ac:dyDescent="0.25">
      <c r="A10" s="4"/>
      <c r="B10" s="4"/>
      <c r="C10" s="4"/>
      <c r="D10" s="4"/>
      <c r="E10" s="4"/>
      <c r="F10" s="4"/>
      <c r="G10" s="4"/>
      <c r="H10" s="4"/>
    </row>
    <row r="11" spans="1:8" ht="18" customHeight="1" x14ac:dyDescent="0.25">
      <c r="A11" s="156" t="s">
        <v>446</v>
      </c>
      <c r="B11" s="169"/>
      <c r="C11" s="179">
        <v>10</v>
      </c>
      <c r="D11" s="157"/>
      <c r="E11" s="157"/>
      <c r="F11" s="157"/>
      <c r="G11" s="157"/>
      <c r="H11" s="158"/>
    </row>
    <row r="12" spans="1:8" s="21" customFormat="1" ht="50.1" customHeight="1" thickBot="1" x14ac:dyDescent="0.25">
      <c r="A12" s="466"/>
      <c r="B12" s="467"/>
      <c r="C12" s="467"/>
      <c r="D12" s="467"/>
      <c r="E12" s="467"/>
      <c r="F12" s="467"/>
      <c r="G12" s="467"/>
      <c r="H12" s="468"/>
    </row>
    <row r="13" spans="1:8" ht="7.9" customHeight="1" thickBot="1" x14ac:dyDescent="0.25">
      <c r="A13" s="4"/>
      <c r="B13" s="4"/>
      <c r="C13" s="4"/>
      <c r="D13" s="4"/>
      <c r="E13" s="4"/>
      <c r="F13" s="4"/>
      <c r="G13" s="4"/>
      <c r="H13" s="4"/>
    </row>
    <row r="14" spans="1:8" s="99" customFormat="1" ht="18" customHeight="1" x14ac:dyDescent="0.2">
      <c r="A14" s="192" t="s">
        <v>376</v>
      </c>
      <c r="B14" s="117"/>
      <c r="C14" s="159"/>
      <c r="D14" s="159"/>
      <c r="E14" s="118"/>
      <c r="F14" s="118"/>
      <c r="G14" s="114"/>
      <c r="H14" s="128"/>
    </row>
    <row r="15" spans="1:8" s="99" customFormat="1" ht="28.15" customHeight="1" x14ac:dyDescent="0.2">
      <c r="A15" s="162"/>
      <c r="B15" s="160" t="s">
        <v>447</v>
      </c>
      <c r="C15" s="175"/>
      <c r="D15" s="161"/>
      <c r="E15" s="469" t="str">
        <f>IF(C15="","",VLOOKUP(C15,'Leading Indicators'!A2:B8,2,0))</f>
        <v/>
      </c>
      <c r="F15" s="469"/>
      <c r="G15" s="469"/>
      <c r="H15" s="470"/>
    </row>
    <row r="16" spans="1:8" s="168" customFormat="1" ht="4.1500000000000004" customHeight="1" x14ac:dyDescent="0.2">
      <c r="A16" s="163"/>
      <c r="B16" s="164"/>
      <c r="C16" s="165"/>
      <c r="D16" s="165"/>
      <c r="E16" s="166"/>
      <c r="F16" s="166"/>
      <c r="G16" s="166"/>
      <c r="H16" s="167"/>
    </row>
    <row r="17" spans="1:8" s="99" customFormat="1" ht="28.15" customHeight="1" x14ac:dyDescent="0.2">
      <c r="A17" s="162"/>
      <c r="B17" s="160" t="s">
        <v>448</v>
      </c>
      <c r="C17" s="175"/>
      <c r="D17" s="161"/>
      <c r="E17" s="469" t="str">
        <f>IF(C17="","",VLOOKUP(C17,'Momentum Points'!B2:C36,2,0))</f>
        <v/>
      </c>
      <c r="F17" s="469"/>
      <c r="G17" s="469"/>
      <c r="H17" s="470"/>
    </row>
    <row r="18" spans="1:8" s="168" customFormat="1" ht="4.1500000000000004" customHeight="1" thickBot="1" x14ac:dyDescent="0.25">
      <c r="A18" s="170"/>
      <c r="B18" s="171"/>
      <c r="C18" s="172"/>
      <c r="D18" s="172"/>
      <c r="E18" s="173"/>
      <c r="F18" s="173"/>
      <c r="G18" s="173"/>
      <c r="H18" s="174"/>
    </row>
    <row r="19" spans="1:8" ht="7.9" customHeight="1" thickBot="1" x14ac:dyDescent="0.25">
      <c r="A19" s="4"/>
      <c r="B19" s="4"/>
      <c r="C19" s="4"/>
      <c r="D19" s="4"/>
      <c r="E19" s="4"/>
      <c r="F19" s="4"/>
      <c r="G19" s="4"/>
      <c r="H19" s="4"/>
    </row>
    <row r="20" spans="1:8" s="58" customFormat="1" ht="37.15" customHeight="1" thickBot="1" x14ac:dyDescent="0.3">
      <c r="A20" s="75" t="s">
        <v>287</v>
      </c>
      <c r="B20" s="471" t="s">
        <v>240</v>
      </c>
      <c r="C20" s="472"/>
      <c r="D20" s="472"/>
      <c r="E20" s="473"/>
      <c r="F20" s="75" t="s">
        <v>243</v>
      </c>
      <c r="G20" s="197" t="s">
        <v>241</v>
      </c>
      <c r="H20" s="76" t="s">
        <v>242</v>
      </c>
    </row>
    <row r="21" spans="1:8" s="58" customFormat="1" ht="35.1" customHeight="1" x14ac:dyDescent="0.25">
      <c r="A21" s="451" t="s">
        <v>522</v>
      </c>
      <c r="B21" s="475"/>
      <c r="C21" s="476"/>
      <c r="D21" s="476"/>
      <c r="E21" s="477"/>
      <c r="F21" s="484"/>
      <c r="G21" s="194"/>
      <c r="H21" s="194"/>
    </row>
    <row r="22" spans="1:8" s="58" customFormat="1" ht="35.1" customHeight="1" x14ac:dyDescent="0.25">
      <c r="A22" s="452"/>
      <c r="B22" s="478"/>
      <c r="C22" s="479"/>
      <c r="D22" s="479"/>
      <c r="E22" s="480"/>
      <c r="F22" s="485"/>
      <c r="G22" s="195"/>
      <c r="H22" s="195"/>
    </row>
    <row r="23" spans="1:8" s="58" customFormat="1" ht="35.1" customHeight="1" x14ac:dyDescent="0.25">
      <c r="A23" s="452"/>
      <c r="B23" s="478"/>
      <c r="C23" s="479"/>
      <c r="D23" s="479"/>
      <c r="E23" s="480"/>
      <c r="F23" s="485"/>
      <c r="G23" s="195"/>
      <c r="H23" s="195"/>
    </row>
    <row r="24" spans="1:8" s="58" customFormat="1" ht="35.1" customHeight="1" thickBot="1" x14ac:dyDescent="0.3">
      <c r="A24" s="453"/>
      <c r="B24" s="481"/>
      <c r="C24" s="482"/>
      <c r="D24" s="482"/>
      <c r="E24" s="483"/>
      <c r="F24" s="486"/>
      <c r="G24" s="196"/>
      <c r="H24" s="196"/>
    </row>
    <row r="25" spans="1:8" s="58" customFormat="1" ht="35.1" customHeight="1" x14ac:dyDescent="0.25">
      <c r="A25" s="451" t="s">
        <v>523</v>
      </c>
      <c r="B25" s="475"/>
      <c r="C25" s="476"/>
      <c r="D25" s="476"/>
      <c r="E25" s="477"/>
      <c r="F25" s="484"/>
      <c r="G25" s="194"/>
      <c r="H25" s="194"/>
    </row>
    <row r="26" spans="1:8" s="58" customFormat="1" ht="35.1" customHeight="1" x14ac:dyDescent="0.25">
      <c r="A26" s="452"/>
      <c r="B26" s="478"/>
      <c r="C26" s="479"/>
      <c r="D26" s="479"/>
      <c r="E26" s="480"/>
      <c r="F26" s="485"/>
      <c r="G26" s="195"/>
      <c r="H26" s="195"/>
    </row>
    <row r="27" spans="1:8" s="58" customFormat="1" ht="35.1" customHeight="1" x14ac:dyDescent="0.25">
      <c r="A27" s="452"/>
      <c r="B27" s="478"/>
      <c r="C27" s="479"/>
      <c r="D27" s="479"/>
      <c r="E27" s="480"/>
      <c r="F27" s="485"/>
      <c r="G27" s="195"/>
      <c r="H27" s="195"/>
    </row>
    <row r="28" spans="1:8" s="58" customFormat="1" ht="35.1" customHeight="1" thickBot="1" x14ac:dyDescent="0.3">
      <c r="A28" s="453"/>
      <c r="B28" s="481"/>
      <c r="C28" s="482"/>
      <c r="D28" s="482"/>
      <c r="E28" s="483"/>
      <c r="F28" s="486"/>
      <c r="G28" s="196"/>
      <c r="H28" s="196"/>
    </row>
    <row r="29" spans="1:8" s="58" customFormat="1" ht="35.1" customHeight="1" x14ac:dyDescent="0.25">
      <c r="A29" s="451" t="s">
        <v>524</v>
      </c>
      <c r="B29" s="475"/>
      <c r="C29" s="476"/>
      <c r="D29" s="476"/>
      <c r="E29" s="477"/>
      <c r="F29" s="484"/>
      <c r="G29" s="194"/>
      <c r="H29" s="194"/>
    </row>
    <row r="30" spans="1:8" s="58" customFormat="1" ht="35.1" customHeight="1" x14ac:dyDescent="0.25">
      <c r="A30" s="452"/>
      <c r="B30" s="478"/>
      <c r="C30" s="479"/>
      <c r="D30" s="479"/>
      <c r="E30" s="480"/>
      <c r="F30" s="485"/>
      <c r="G30" s="195"/>
      <c r="H30" s="195"/>
    </row>
    <row r="31" spans="1:8" s="58" customFormat="1" ht="35.1" customHeight="1" x14ac:dyDescent="0.25">
      <c r="A31" s="452"/>
      <c r="B31" s="478"/>
      <c r="C31" s="479"/>
      <c r="D31" s="479"/>
      <c r="E31" s="480"/>
      <c r="F31" s="485"/>
      <c r="G31" s="195"/>
      <c r="H31" s="195"/>
    </row>
    <row r="32" spans="1:8" s="58" customFormat="1" ht="35.1" customHeight="1" thickBot="1" x14ac:dyDescent="0.3">
      <c r="A32" s="453"/>
      <c r="B32" s="481"/>
      <c r="C32" s="482"/>
      <c r="D32" s="482"/>
      <c r="E32" s="483"/>
      <c r="F32" s="486"/>
      <c r="G32" s="196"/>
      <c r="H32" s="196"/>
    </row>
    <row r="33" spans="1:8" s="58" customFormat="1" ht="35.1" customHeight="1" x14ac:dyDescent="0.25">
      <c r="A33" s="451" t="s">
        <v>525</v>
      </c>
      <c r="B33" s="475"/>
      <c r="C33" s="476"/>
      <c r="D33" s="476"/>
      <c r="E33" s="477"/>
      <c r="F33" s="484"/>
      <c r="G33" s="194"/>
      <c r="H33" s="194"/>
    </row>
    <row r="34" spans="1:8" s="58" customFormat="1" ht="35.1" customHeight="1" x14ac:dyDescent="0.25">
      <c r="A34" s="452"/>
      <c r="B34" s="478"/>
      <c r="C34" s="479"/>
      <c r="D34" s="479"/>
      <c r="E34" s="480"/>
      <c r="F34" s="485"/>
      <c r="G34" s="195"/>
      <c r="H34" s="195"/>
    </row>
    <row r="35" spans="1:8" s="58" customFormat="1" ht="35.1" customHeight="1" x14ac:dyDescent="0.25">
      <c r="A35" s="452"/>
      <c r="B35" s="478"/>
      <c r="C35" s="479"/>
      <c r="D35" s="479"/>
      <c r="E35" s="480"/>
      <c r="F35" s="485"/>
      <c r="G35" s="195"/>
      <c r="H35" s="195"/>
    </row>
    <row r="36" spans="1:8" s="58" customFormat="1" ht="35.1" customHeight="1" thickBot="1" x14ac:dyDescent="0.3">
      <c r="A36" s="453"/>
      <c r="B36" s="481"/>
      <c r="C36" s="482"/>
      <c r="D36" s="482"/>
      <c r="E36" s="483"/>
      <c r="F36" s="486"/>
      <c r="G36" s="196"/>
      <c r="H36" s="196"/>
    </row>
    <row r="37" spans="1:8" s="58" customFormat="1" ht="35.1" customHeight="1" x14ac:dyDescent="0.25">
      <c r="A37" s="451" t="s">
        <v>526</v>
      </c>
      <c r="B37" s="475"/>
      <c r="C37" s="476"/>
      <c r="D37" s="476"/>
      <c r="E37" s="477"/>
      <c r="F37" s="484"/>
      <c r="G37" s="194"/>
      <c r="H37" s="194"/>
    </row>
    <row r="38" spans="1:8" s="58" customFormat="1" ht="35.1" customHeight="1" x14ac:dyDescent="0.25">
      <c r="A38" s="452"/>
      <c r="B38" s="478"/>
      <c r="C38" s="479"/>
      <c r="D38" s="479"/>
      <c r="E38" s="480"/>
      <c r="F38" s="485"/>
      <c r="G38" s="195"/>
      <c r="H38" s="195"/>
    </row>
    <row r="39" spans="1:8" s="58" customFormat="1" ht="35.1" customHeight="1" x14ac:dyDescent="0.25">
      <c r="A39" s="452"/>
      <c r="B39" s="478"/>
      <c r="C39" s="479"/>
      <c r="D39" s="479"/>
      <c r="E39" s="480"/>
      <c r="F39" s="485"/>
      <c r="G39" s="195"/>
      <c r="H39" s="195"/>
    </row>
    <row r="40" spans="1:8" s="58" customFormat="1" ht="35.1" customHeight="1" thickBot="1" x14ac:dyDescent="0.3">
      <c r="A40" s="453"/>
      <c r="B40" s="481"/>
      <c r="C40" s="482"/>
      <c r="D40" s="482"/>
      <c r="E40" s="483"/>
      <c r="F40" s="486"/>
      <c r="G40" s="196"/>
      <c r="H40" s="196"/>
    </row>
    <row r="41" spans="1:8" s="58" customFormat="1" ht="35.1" customHeight="1" x14ac:dyDescent="0.25">
      <c r="A41" s="451" t="s">
        <v>527</v>
      </c>
      <c r="B41" s="475"/>
      <c r="C41" s="476"/>
      <c r="D41" s="476"/>
      <c r="E41" s="477"/>
      <c r="F41" s="484"/>
      <c r="G41" s="194"/>
      <c r="H41" s="194"/>
    </row>
    <row r="42" spans="1:8" s="58" customFormat="1" ht="35.1" customHeight="1" x14ac:dyDescent="0.25">
      <c r="A42" s="452"/>
      <c r="B42" s="478"/>
      <c r="C42" s="479"/>
      <c r="D42" s="479"/>
      <c r="E42" s="480"/>
      <c r="F42" s="485"/>
      <c r="G42" s="195"/>
      <c r="H42" s="195"/>
    </row>
    <row r="43" spans="1:8" s="58" customFormat="1" ht="35.1" customHeight="1" x14ac:dyDescent="0.25">
      <c r="A43" s="452"/>
      <c r="B43" s="478"/>
      <c r="C43" s="479"/>
      <c r="D43" s="479"/>
      <c r="E43" s="480"/>
      <c r="F43" s="485"/>
      <c r="G43" s="195"/>
      <c r="H43" s="195"/>
    </row>
    <row r="44" spans="1:8" s="58" customFormat="1" ht="35.1" customHeight="1" thickBot="1" x14ac:dyDescent="0.3">
      <c r="A44" s="453"/>
      <c r="B44" s="481"/>
      <c r="C44" s="482"/>
      <c r="D44" s="482"/>
      <c r="E44" s="483"/>
      <c r="F44" s="486"/>
      <c r="G44" s="196"/>
      <c r="H44" s="196"/>
    </row>
    <row r="45" spans="1:8" s="58" customFormat="1" ht="35.1" customHeight="1" x14ac:dyDescent="0.25">
      <c r="A45" s="451" t="s">
        <v>528</v>
      </c>
      <c r="B45" s="475"/>
      <c r="C45" s="476"/>
      <c r="D45" s="476"/>
      <c r="E45" s="477"/>
      <c r="F45" s="484"/>
      <c r="G45" s="194"/>
      <c r="H45" s="194"/>
    </row>
    <row r="46" spans="1:8" s="58" customFormat="1" ht="35.1" customHeight="1" x14ac:dyDescent="0.25">
      <c r="A46" s="452"/>
      <c r="B46" s="478"/>
      <c r="C46" s="479"/>
      <c r="D46" s="479"/>
      <c r="E46" s="480"/>
      <c r="F46" s="485"/>
      <c r="G46" s="195"/>
      <c r="H46" s="195"/>
    </row>
    <row r="47" spans="1:8" s="58" customFormat="1" ht="35.1" customHeight="1" x14ac:dyDescent="0.25">
      <c r="A47" s="452"/>
      <c r="B47" s="478"/>
      <c r="C47" s="479"/>
      <c r="D47" s="479"/>
      <c r="E47" s="480"/>
      <c r="F47" s="485"/>
      <c r="G47" s="195"/>
      <c r="H47" s="195"/>
    </row>
    <row r="48" spans="1:8" s="58" customFormat="1" ht="35.1" customHeight="1" thickBot="1" x14ac:dyDescent="0.3">
      <c r="A48" s="453"/>
      <c r="B48" s="481"/>
      <c r="C48" s="482"/>
      <c r="D48" s="482"/>
      <c r="E48" s="483"/>
      <c r="F48" s="486"/>
      <c r="G48" s="196"/>
      <c r="H48" s="196"/>
    </row>
    <row r="49" spans="1:8" s="58" customFormat="1" ht="35.1" customHeight="1" x14ac:dyDescent="0.25">
      <c r="A49" s="451" t="s">
        <v>529</v>
      </c>
      <c r="B49" s="475"/>
      <c r="C49" s="476"/>
      <c r="D49" s="476"/>
      <c r="E49" s="477"/>
      <c r="F49" s="484"/>
      <c r="G49" s="194"/>
      <c r="H49" s="194"/>
    </row>
    <row r="50" spans="1:8" s="58" customFormat="1" ht="35.1" customHeight="1" x14ac:dyDescent="0.25">
      <c r="A50" s="452"/>
      <c r="B50" s="478"/>
      <c r="C50" s="479"/>
      <c r="D50" s="479"/>
      <c r="E50" s="480"/>
      <c r="F50" s="485"/>
      <c r="G50" s="195"/>
      <c r="H50" s="195"/>
    </row>
    <row r="51" spans="1:8" s="58" customFormat="1" ht="35.1" customHeight="1" x14ac:dyDescent="0.25">
      <c r="A51" s="452"/>
      <c r="B51" s="478"/>
      <c r="C51" s="479"/>
      <c r="D51" s="479"/>
      <c r="E51" s="480"/>
      <c r="F51" s="485"/>
      <c r="G51" s="195"/>
      <c r="H51" s="195"/>
    </row>
    <row r="52" spans="1:8" s="58" customFormat="1" ht="35.1" customHeight="1" thickBot="1" x14ac:dyDescent="0.3">
      <c r="A52" s="453"/>
      <c r="B52" s="481"/>
      <c r="C52" s="482"/>
      <c r="D52" s="482"/>
      <c r="E52" s="483"/>
      <c r="F52" s="486"/>
      <c r="G52" s="196"/>
      <c r="H52" s="196"/>
    </row>
    <row r="53" spans="1:8" s="58" customFormat="1" ht="35.1" customHeight="1" x14ac:dyDescent="0.25">
      <c r="A53" s="451" t="s">
        <v>546</v>
      </c>
      <c r="B53" s="475"/>
      <c r="C53" s="476"/>
      <c r="D53" s="476"/>
      <c r="E53" s="477"/>
      <c r="F53" s="484"/>
      <c r="G53" s="194"/>
      <c r="H53" s="194"/>
    </row>
    <row r="54" spans="1:8" s="58" customFormat="1" ht="35.1" customHeight="1" x14ac:dyDescent="0.25">
      <c r="A54" s="452"/>
      <c r="B54" s="478"/>
      <c r="C54" s="479"/>
      <c r="D54" s="479"/>
      <c r="E54" s="480"/>
      <c r="F54" s="485"/>
      <c r="G54" s="195"/>
      <c r="H54" s="195"/>
    </row>
    <row r="55" spans="1:8" s="58" customFormat="1" ht="35.1" customHeight="1" x14ac:dyDescent="0.25">
      <c r="A55" s="452"/>
      <c r="B55" s="478"/>
      <c r="C55" s="479"/>
      <c r="D55" s="479"/>
      <c r="E55" s="480"/>
      <c r="F55" s="485"/>
      <c r="G55" s="195"/>
      <c r="H55" s="195"/>
    </row>
    <row r="56" spans="1:8" s="58" customFormat="1" ht="35.1" customHeight="1" thickBot="1" x14ac:dyDescent="0.3">
      <c r="A56" s="453"/>
      <c r="B56" s="481"/>
      <c r="C56" s="482"/>
      <c r="D56" s="482"/>
      <c r="E56" s="483"/>
      <c r="F56" s="486"/>
      <c r="G56" s="196"/>
      <c r="H56" s="196"/>
    </row>
    <row r="57" spans="1:8" s="21" customFormat="1" ht="3" customHeight="1" x14ac:dyDescent="0.2"/>
    <row r="58" spans="1:8" s="21" customFormat="1" ht="15" x14ac:dyDescent="0.2"/>
    <row r="59" spans="1:8" s="21" customFormat="1" ht="15" x14ac:dyDescent="0.2"/>
    <row r="60" spans="1:8" s="21" customFormat="1" ht="15" x14ac:dyDescent="0.2"/>
    <row r="61" spans="1:8" s="21" customFormat="1" ht="15" x14ac:dyDescent="0.2"/>
    <row r="62" spans="1:8" s="21" customFormat="1" ht="15" x14ac:dyDescent="0.2"/>
    <row r="63" spans="1:8" s="21" customFormat="1" ht="15" x14ac:dyDescent="0.2"/>
    <row r="64" spans="1:8" s="21" customFormat="1" ht="15" x14ac:dyDescent="0.2"/>
    <row r="65" s="21" customFormat="1" ht="15" x14ac:dyDescent="0.2"/>
    <row r="66" s="21" customFormat="1" ht="15" x14ac:dyDescent="0.2"/>
    <row r="67" s="21" customFormat="1" ht="15" x14ac:dyDescent="0.2"/>
    <row r="68" s="21" customFormat="1" ht="15" x14ac:dyDescent="0.2"/>
    <row r="69" s="21" customFormat="1" ht="15" x14ac:dyDescent="0.2"/>
    <row r="70" s="21" customFormat="1" ht="15" x14ac:dyDescent="0.2"/>
    <row r="71" s="21" customFormat="1" ht="15" x14ac:dyDescent="0.2"/>
    <row r="72" s="21" customFormat="1" ht="15" x14ac:dyDescent="0.2"/>
    <row r="73" s="21" customFormat="1" ht="15" x14ac:dyDescent="0.2"/>
    <row r="74" s="21" customFormat="1" ht="15" x14ac:dyDescent="0.2"/>
    <row r="75" s="21" customFormat="1" ht="15" x14ac:dyDescent="0.2"/>
    <row r="76" s="21" customFormat="1" ht="15" x14ac:dyDescent="0.2"/>
    <row r="77" s="21" customFormat="1" ht="15" x14ac:dyDescent="0.2"/>
    <row r="78" s="21" customFormat="1" ht="15" x14ac:dyDescent="0.2"/>
    <row r="79" s="21" customFormat="1" ht="15" x14ac:dyDescent="0.2"/>
    <row r="80" s="21" customFormat="1" ht="15" x14ac:dyDescent="0.2"/>
    <row r="81" s="21" customFormat="1" ht="15" x14ac:dyDescent="0.2"/>
    <row r="82" s="21" customFormat="1" ht="15" x14ac:dyDescent="0.2"/>
    <row r="83" s="21" customFormat="1" ht="15" x14ac:dyDescent="0.2"/>
    <row r="84" s="21" customFormat="1" ht="15" x14ac:dyDescent="0.2"/>
    <row r="85" s="21" customFormat="1" ht="15" x14ac:dyDescent="0.2"/>
    <row r="86" s="21" customFormat="1" ht="15" x14ac:dyDescent="0.2"/>
    <row r="87" s="21" customFormat="1" ht="15" x14ac:dyDescent="0.2"/>
    <row r="88" s="21" customFormat="1" ht="15" x14ac:dyDescent="0.2"/>
    <row r="89" s="21" customFormat="1" ht="15" x14ac:dyDescent="0.2"/>
    <row r="90" s="21" customFormat="1" ht="15" x14ac:dyDescent="0.2"/>
    <row r="91" s="21" customFormat="1" ht="15" x14ac:dyDescent="0.2"/>
    <row r="92" s="21" customFormat="1" ht="15" x14ac:dyDescent="0.2"/>
    <row r="93" s="21" customFormat="1" ht="15" x14ac:dyDescent="0.2"/>
    <row r="94" s="21" customFormat="1" ht="15" x14ac:dyDescent="0.2"/>
    <row r="95" s="21" customFormat="1" ht="15" x14ac:dyDescent="0.2"/>
    <row r="96" s="21" customFormat="1" ht="15" x14ac:dyDescent="0.2"/>
    <row r="97" s="21" customFormat="1" ht="15" x14ac:dyDescent="0.2"/>
    <row r="98" s="21" customFormat="1" ht="15" x14ac:dyDescent="0.2"/>
    <row r="99" s="21" customFormat="1" ht="15" x14ac:dyDescent="0.2"/>
    <row r="100" s="21" customFormat="1" ht="15" x14ac:dyDescent="0.2"/>
    <row r="101" s="21" customFormat="1" ht="15" x14ac:dyDescent="0.2"/>
    <row r="102" s="21" customFormat="1" ht="15" x14ac:dyDescent="0.2"/>
    <row r="103" s="21" customFormat="1" ht="15" x14ac:dyDescent="0.2"/>
    <row r="104" s="21" customFormat="1" ht="15" x14ac:dyDescent="0.2"/>
    <row r="105" s="21" customFormat="1" ht="15" x14ac:dyDescent="0.2"/>
    <row r="106" s="21" customFormat="1" ht="15" x14ac:dyDescent="0.2"/>
    <row r="107" s="21" customFormat="1" ht="15" x14ac:dyDescent="0.2"/>
    <row r="108" s="21" customFormat="1" ht="15" x14ac:dyDescent="0.2"/>
    <row r="109" s="21" customFormat="1" ht="15" x14ac:dyDescent="0.2"/>
    <row r="110" s="21" customFormat="1" ht="15" x14ac:dyDescent="0.2"/>
    <row r="111" s="21" customFormat="1" ht="15" x14ac:dyDescent="0.2"/>
    <row r="112" s="21" customFormat="1" ht="15" x14ac:dyDescent="0.2"/>
  </sheetData>
  <sheetProtection password="89C2" sheet="1" objects="1" scenarios="1" formatCells="0" formatRows="0" selectLockedCells="1"/>
  <mergeCells count="37">
    <mergeCell ref="A9:H9"/>
    <mergeCell ref="G2:H2"/>
    <mergeCell ref="G3:H3"/>
    <mergeCell ref="G4:H4"/>
    <mergeCell ref="G5:H5"/>
    <mergeCell ref="A8:H8"/>
    <mergeCell ref="A12:H12"/>
    <mergeCell ref="E15:H15"/>
    <mergeCell ref="E17:H17"/>
    <mergeCell ref="B20:E20"/>
    <mergeCell ref="A21:A24"/>
    <mergeCell ref="B21:E24"/>
    <mergeCell ref="F21:F24"/>
    <mergeCell ref="A25:A28"/>
    <mergeCell ref="B25:E28"/>
    <mergeCell ref="F25:F28"/>
    <mergeCell ref="A29:A32"/>
    <mergeCell ref="B29:E32"/>
    <mergeCell ref="F29:F32"/>
    <mergeCell ref="A33:A36"/>
    <mergeCell ref="B33:E36"/>
    <mergeCell ref="F33:F36"/>
    <mergeCell ref="A37:A40"/>
    <mergeCell ref="B37:E40"/>
    <mergeCell ref="F37:F40"/>
    <mergeCell ref="A41:A44"/>
    <mergeCell ref="B41:E44"/>
    <mergeCell ref="F41:F44"/>
    <mergeCell ref="A45:A48"/>
    <mergeCell ref="B45:E48"/>
    <mergeCell ref="F45:F48"/>
    <mergeCell ref="A49:A52"/>
    <mergeCell ref="B49:E52"/>
    <mergeCell ref="F49:F52"/>
    <mergeCell ref="A53:A56"/>
    <mergeCell ref="B53:E56"/>
    <mergeCell ref="F53:F56"/>
  </mergeCells>
  <printOptions horizontalCentered="1"/>
  <pageMargins left="0.25" right="0.25" top="0.5" bottom="0.25" header="0" footer="0"/>
  <pageSetup scale="75" orientation="landscape" r:id="rId1"/>
  <headerFooter alignWithMargins="0">
    <oddHeader>&amp;L&amp;"Arial,Bold"&amp;11BOG, California Community Colleges
Chancellor's Office (CCCCO)</oddHeader>
    <oddFooter>&amp;LCCCCO Forms Package_Grant #_w-metrics _w-match&amp;R11-2015</oddFooter>
  </headerFooter>
  <rowBreaks count="2" manualBreakCount="2">
    <brk id="32" max="16383" man="1"/>
    <brk id="44" max="7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'Leading Indicators'!$A$2:$A$8</xm:f>
          </x14:formula1>
          <xm:sqref>C15:D16</xm:sqref>
        </x14:dataValidation>
        <x14:dataValidation type="list" allowBlank="1" showInputMessage="1" showErrorMessage="1">
          <x14:formula1>
            <xm:f>'Momentum Points'!$B$2:$B$36</xm:f>
          </x14:formula1>
          <xm:sqref>C17:D18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86"/>
  <sheetViews>
    <sheetView topLeftCell="A44" workbookViewId="0">
      <selection activeCell="C67" sqref="C67"/>
    </sheetView>
  </sheetViews>
  <sheetFormatPr defaultColWidth="9.1640625" defaultRowHeight="14.25" x14ac:dyDescent="0.2"/>
  <cols>
    <col min="1" max="1" width="36.1640625" style="12" bestFit="1" customWidth="1"/>
    <col min="2" max="2" width="10.1640625" style="14" customWidth="1"/>
    <col min="3" max="3" width="46.83203125" style="12" bestFit="1" customWidth="1"/>
    <col min="4" max="4" width="38.33203125" style="12" bestFit="1" customWidth="1"/>
    <col min="5" max="5" width="34.1640625" style="12" bestFit="1" customWidth="1"/>
    <col min="6" max="6" width="39.5" style="12" bestFit="1" customWidth="1"/>
    <col min="7" max="7" width="33.5" style="12" bestFit="1" customWidth="1"/>
    <col min="8" max="8" width="38.5" style="12" bestFit="1" customWidth="1"/>
    <col min="9" max="9" width="40" style="12" bestFit="1" customWidth="1"/>
    <col min="10" max="10" width="33" style="12" bestFit="1" customWidth="1"/>
    <col min="11" max="11" width="32" style="12" bestFit="1" customWidth="1"/>
    <col min="12" max="16384" width="9.1640625" style="12"/>
  </cols>
  <sheetData>
    <row r="1" spans="1:11" s="14" customFormat="1" ht="15.75" thickBot="1" x14ac:dyDescent="0.3">
      <c r="A1" s="15" t="s">
        <v>218</v>
      </c>
      <c r="B1" s="16" t="s">
        <v>221</v>
      </c>
      <c r="C1" s="16" t="s">
        <v>222</v>
      </c>
      <c r="D1" s="16" t="s">
        <v>223</v>
      </c>
      <c r="E1" s="16" t="s">
        <v>224</v>
      </c>
      <c r="F1" s="16" t="s">
        <v>225</v>
      </c>
      <c r="G1" s="16" t="s">
        <v>226</v>
      </c>
      <c r="H1" s="16" t="s">
        <v>227</v>
      </c>
      <c r="I1" s="16" t="s">
        <v>228</v>
      </c>
      <c r="J1" s="16" t="s">
        <v>229</v>
      </c>
      <c r="K1" s="16" t="s">
        <v>230</v>
      </c>
    </row>
    <row r="2" spans="1:11" x14ac:dyDescent="0.2">
      <c r="A2" s="8" t="s">
        <v>36</v>
      </c>
      <c r="B2" s="14" t="s">
        <v>221</v>
      </c>
      <c r="C2" s="8" t="s">
        <v>107</v>
      </c>
      <c r="D2" s="8" t="s">
        <v>108</v>
      </c>
      <c r="E2" s="8" t="s">
        <v>108</v>
      </c>
      <c r="F2" s="8" t="s">
        <v>108</v>
      </c>
      <c r="G2" s="8" t="s">
        <v>108</v>
      </c>
      <c r="H2" s="8" t="s">
        <v>108</v>
      </c>
      <c r="I2" s="8" t="s">
        <v>108</v>
      </c>
      <c r="J2" s="8" t="s">
        <v>108</v>
      </c>
      <c r="K2" s="8" t="s">
        <v>108</v>
      </c>
    </row>
    <row r="3" spans="1:11" x14ac:dyDescent="0.2">
      <c r="A3" s="8" t="s">
        <v>37</v>
      </c>
      <c r="B3" s="14" t="s">
        <v>221</v>
      </c>
      <c r="C3" s="8" t="s">
        <v>109</v>
      </c>
      <c r="D3" s="8" t="s">
        <v>108</v>
      </c>
      <c r="E3" s="8" t="s">
        <v>108</v>
      </c>
      <c r="F3" s="8" t="s">
        <v>108</v>
      </c>
      <c r="G3" s="8" t="s">
        <v>108</v>
      </c>
      <c r="H3" s="8" t="s">
        <v>108</v>
      </c>
      <c r="I3" s="8" t="s">
        <v>108</v>
      </c>
      <c r="J3" s="8" t="s">
        <v>108</v>
      </c>
      <c r="K3" s="8" t="s">
        <v>108</v>
      </c>
    </row>
    <row r="4" spans="1:11" x14ac:dyDescent="0.2">
      <c r="A4" s="8" t="s">
        <v>38</v>
      </c>
      <c r="B4" s="14" t="s">
        <v>221</v>
      </c>
      <c r="C4" s="8" t="s">
        <v>110</v>
      </c>
      <c r="D4" s="8" t="s">
        <v>108</v>
      </c>
      <c r="E4" s="8" t="s">
        <v>108</v>
      </c>
      <c r="F4" s="8" t="s">
        <v>108</v>
      </c>
      <c r="G4" s="8" t="s">
        <v>108</v>
      </c>
      <c r="H4" s="8" t="s">
        <v>108</v>
      </c>
      <c r="I4" s="8" t="s">
        <v>108</v>
      </c>
      <c r="J4" s="8" t="s">
        <v>108</v>
      </c>
      <c r="K4" s="8" t="s">
        <v>108</v>
      </c>
    </row>
    <row r="5" spans="1:11" x14ac:dyDescent="0.2">
      <c r="A5" s="8" t="s">
        <v>39</v>
      </c>
      <c r="B5" s="14" t="s">
        <v>221</v>
      </c>
      <c r="C5" s="8" t="s">
        <v>111</v>
      </c>
      <c r="D5" s="8" t="s">
        <v>108</v>
      </c>
      <c r="E5" s="8" t="s">
        <v>108</v>
      </c>
      <c r="F5" s="8" t="s">
        <v>108</v>
      </c>
      <c r="G5" s="8" t="s">
        <v>108</v>
      </c>
      <c r="H5" s="8" t="s">
        <v>108</v>
      </c>
      <c r="I5" s="8" t="s">
        <v>108</v>
      </c>
      <c r="J5" s="8" t="s">
        <v>108</v>
      </c>
      <c r="K5" s="8" t="s">
        <v>108</v>
      </c>
    </row>
    <row r="6" spans="1:11" x14ac:dyDescent="0.2">
      <c r="A6" s="8" t="s">
        <v>40</v>
      </c>
      <c r="B6" s="14" t="s">
        <v>221</v>
      </c>
      <c r="C6" s="8" t="s">
        <v>112</v>
      </c>
      <c r="D6" s="8" t="s">
        <v>108</v>
      </c>
      <c r="E6" s="8" t="s">
        <v>108</v>
      </c>
      <c r="F6" s="8" t="s">
        <v>108</v>
      </c>
      <c r="G6" s="8" t="s">
        <v>108</v>
      </c>
      <c r="H6" s="8" t="s">
        <v>108</v>
      </c>
      <c r="I6" s="8" t="s">
        <v>108</v>
      </c>
      <c r="J6" s="8" t="s">
        <v>108</v>
      </c>
      <c r="K6" s="8" t="s">
        <v>108</v>
      </c>
    </row>
    <row r="7" spans="1:11" x14ac:dyDescent="0.2">
      <c r="A7" s="8" t="s">
        <v>41</v>
      </c>
      <c r="B7" s="14" t="s">
        <v>221</v>
      </c>
      <c r="C7" s="8" t="s">
        <v>113</v>
      </c>
      <c r="D7" s="8" t="s">
        <v>108</v>
      </c>
      <c r="E7" s="8" t="s">
        <v>108</v>
      </c>
      <c r="F7" s="8" t="s">
        <v>108</v>
      </c>
      <c r="G7" s="8" t="s">
        <v>108</v>
      </c>
      <c r="H7" s="8" t="s">
        <v>108</v>
      </c>
      <c r="I7" s="8" t="s">
        <v>108</v>
      </c>
      <c r="J7" s="8" t="s">
        <v>108</v>
      </c>
      <c r="K7" s="8" t="s">
        <v>108</v>
      </c>
    </row>
    <row r="8" spans="1:11" x14ac:dyDescent="0.2">
      <c r="A8" s="8" t="s">
        <v>42</v>
      </c>
      <c r="B8" s="14" t="s">
        <v>221</v>
      </c>
      <c r="C8" s="8" t="s">
        <v>114</v>
      </c>
      <c r="D8" s="8" t="s">
        <v>115</v>
      </c>
      <c r="E8" s="8" t="s">
        <v>108</v>
      </c>
      <c r="F8" s="8" t="s">
        <v>108</v>
      </c>
      <c r="G8" s="8" t="s">
        <v>108</v>
      </c>
      <c r="H8" s="8" t="s">
        <v>108</v>
      </c>
      <c r="I8" s="8" t="s">
        <v>108</v>
      </c>
      <c r="J8" s="8" t="s">
        <v>108</v>
      </c>
      <c r="K8" s="8" t="s">
        <v>108</v>
      </c>
    </row>
    <row r="9" spans="1:11" x14ac:dyDescent="0.2">
      <c r="A9" s="8" t="s">
        <v>43</v>
      </c>
      <c r="B9" s="14" t="s">
        <v>221</v>
      </c>
      <c r="C9" s="8" t="s">
        <v>116</v>
      </c>
      <c r="D9" s="8" t="s">
        <v>108</v>
      </c>
      <c r="E9" s="8" t="s">
        <v>108</v>
      </c>
      <c r="F9" s="8" t="s">
        <v>108</v>
      </c>
      <c r="G9" s="8" t="s">
        <v>108</v>
      </c>
      <c r="H9" s="8" t="s">
        <v>108</v>
      </c>
      <c r="I9" s="8" t="s">
        <v>108</v>
      </c>
      <c r="J9" s="8" t="s">
        <v>108</v>
      </c>
      <c r="K9" s="8" t="s">
        <v>108</v>
      </c>
    </row>
    <row r="10" spans="1:11" x14ac:dyDescent="0.2">
      <c r="A10" s="8" t="s">
        <v>44</v>
      </c>
      <c r="B10" s="14" t="s">
        <v>221</v>
      </c>
      <c r="C10" s="8" t="s">
        <v>117</v>
      </c>
      <c r="D10" s="8" t="s">
        <v>108</v>
      </c>
      <c r="E10" s="8" t="s">
        <v>108</v>
      </c>
      <c r="F10" s="8" t="s">
        <v>108</v>
      </c>
      <c r="G10" s="8" t="s">
        <v>108</v>
      </c>
      <c r="H10" s="8" t="s">
        <v>108</v>
      </c>
      <c r="I10" s="8" t="s">
        <v>108</v>
      </c>
      <c r="J10" s="8" t="s">
        <v>108</v>
      </c>
      <c r="K10" s="8" t="s">
        <v>108</v>
      </c>
    </row>
    <row r="11" spans="1:11" x14ac:dyDescent="0.2">
      <c r="A11" s="8" t="s">
        <v>45</v>
      </c>
      <c r="B11" s="14" t="s">
        <v>221</v>
      </c>
      <c r="C11" s="8" t="s">
        <v>118</v>
      </c>
      <c r="D11" s="8" t="s">
        <v>119</v>
      </c>
      <c r="E11" s="8" t="s">
        <v>120</v>
      </c>
      <c r="F11" s="8" t="s">
        <v>108</v>
      </c>
      <c r="G11" s="8" t="s">
        <v>108</v>
      </c>
      <c r="H11" s="8" t="s">
        <v>108</v>
      </c>
      <c r="I11" s="8" t="s">
        <v>108</v>
      </c>
      <c r="J11" s="8" t="s">
        <v>108</v>
      </c>
      <c r="K11" s="8" t="s">
        <v>108</v>
      </c>
    </row>
    <row r="12" spans="1:11" x14ac:dyDescent="0.2">
      <c r="A12" s="8" t="s">
        <v>46</v>
      </c>
      <c r="B12" s="14" t="s">
        <v>221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8" t="s">
        <v>47</v>
      </c>
      <c r="B13" s="14" t="s">
        <v>221</v>
      </c>
      <c r="C13" s="8" t="s">
        <v>121</v>
      </c>
      <c r="D13" s="8" t="s">
        <v>122</v>
      </c>
      <c r="E13" s="8" t="s">
        <v>123</v>
      </c>
      <c r="F13" s="8" t="s">
        <v>108</v>
      </c>
      <c r="G13" s="8" t="s">
        <v>108</v>
      </c>
      <c r="H13" s="8" t="s">
        <v>108</v>
      </c>
      <c r="I13" s="8" t="s">
        <v>108</v>
      </c>
      <c r="J13" s="8" t="s">
        <v>108</v>
      </c>
      <c r="K13" s="8" t="s">
        <v>108</v>
      </c>
    </row>
    <row r="14" spans="1:11" x14ac:dyDescent="0.2">
      <c r="A14" s="8" t="s">
        <v>48</v>
      </c>
      <c r="B14" s="14" t="s">
        <v>221</v>
      </c>
      <c r="C14" s="8" t="s">
        <v>124</v>
      </c>
      <c r="D14" s="8" t="s">
        <v>108</v>
      </c>
      <c r="E14" s="8" t="s">
        <v>108</v>
      </c>
      <c r="F14" s="8" t="s">
        <v>108</v>
      </c>
      <c r="G14" s="8" t="s">
        <v>108</v>
      </c>
      <c r="H14" s="8" t="s">
        <v>108</v>
      </c>
      <c r="I14" s="8" t="s">
        <v>108</v>
      </c>
      <c r="J14" s="8" t="s">
        <v>108</v>
      </c>
      <c r="K14" s="8" t="s">
        <v>108</v>
      </c>
    </row>
    <row r="15" spans="1:11" x14ac:dyDescent="0.2">
      <c r="A15" s="8" t="s">
        <v>49</v>
      </c>
      <c r="B15" s="14" t="s">
        <v>221</v>
      </c>
      <c r="C15" s="8" t="s">
        <v>125</v>
      </c>
      <c r="D15" s="8" t="s">
        <v>108</v>
      </c>
      <c r="E15" s="8" t="s">
        <v>108</v>
      </c>
      <c r="F15" s="8" t="s">
        <v>108</v>
      </c>
      <c r="G15" s="8" t="s">
        <v>108</v>
      </c>
      <c r="H15" s="8" t="s">
        <v>108</v>
      </c>
      <c r="I15" s="8" t="s">
        <v>108</v>
      </c>
      <c r="J15" s="8" t="s">
        <v>108</v>
      </c>
      <c r="K15" s="8" t="s">
        <v>108</v>
      </c>
    </row>
    <row r="16" spans="1:11" x14ac:dyDescent="0.2">
      <c r="A16" s="8" t="s">
        <v>50</v>
      </c>
      <c r="B16" s="14" t="s">
        <v>221</v>
      </c>
      <c r="C16" s="8" t="s">
        <v>126</v>
      </c>
      <c r="D16" s="8" t="s">
        <v>108</v>
      </c>
      <c r="E16" s="8" t="s">
        <v>108</v>
      </c>
      <c r="F16" s="8" t="s">
        <v>108</v>
      </c>
      <c r="G16" s="8" t="s">
        <v>108</v>
      </c>
      <c r="H16" s="8" t="s">
        <v>108</v>
      </c>
      <c r="I16" s="8" t="s">
        <v>108</v>
      </c>
      <c r="J16" s="8" t="s">
        <v>108</v>
      </c>
      <c r="K16" s="8" t="s">
        <v>108</v>
      </c>
    </row>
    <row r="17" spans="1:11" x14ac:dyDescent="0.2">
      <c r="A17" s="8" t="s">
        <v>51</v>
      </c>
      <c r="B17" s="14" t="s">
        <v>221</v>
      </c>
      <c r="C17" s="8" t="s">
        <v>127</v>
      </c>
      <c r="D17" s="8" t="s">
        <v>108</v>
      </c>
      <c r="E17" s="8" t="s">
        <v>108</v>
      </c>
      <c r="F17" s="8" t="s">
        <v>108</v>
      </c>
      <c r="G17" s="8" t="s">
        <v>108</v>
      </c>
      <c r="H17" s="8" t="s">
        <v>108</v>
      </c>
      <c r="I17" s="8" t="s">
        <v>108</v>
      </c>
      <c r="J17" s="8" t="s">
        <v>108</v>
      </c>
      <c r="K17" s="8" t="s">
        <v>108</v>
      </c>
    </row>
    <row r="18" spans="1:11" x14ac:dyDescent="0.2">
      <c r="A18" s="8" t="s">
        <v>52</v>
      </c>
      <c r="B18" s="14" t="s">
        <v>221</v>
      </c>
      <c r="C18" s="8" t="s">
        <v>128</v>
      </c>
      <c r="D18" s="8" t="s">
        <v>129</v>
      </c>
      <c r="E18" s="8" t="s">
        <v>108</v>
      </c>
      <c r="F18" s="8" t="s">
        <v>108</v>
      </c>
      <c r="G18" s="8" t="s">
        <v>108</v>
      </c>
      <c r="H18" s="8" t="s">
        <v>108</v>
      </c>
      <c r="I18" s="8" t="s">
        <v>108</v>
      </c>
      <c r="J18" s="8" t="s">
        <v>108</v>
      </c>
      <c r="K18" s="8" t="s">
        <v>108</v>
      </c>
    </row>
    <row r="19" spans="1:11" x14ac:dyDescent="0.2">
      <c r="A19" s="8" t="s">
        <v>53</v>
      </c>
      <c r="B19" s="14" t="s">
        <v>221</v>
      </c>
      <c r="C19" s="8" t="s">
        <v>130</v>
      </c>
      <c r="D19" s="8" t="s">
        <v>108</v>
      </c>
      <c r="E19" s="8" t="s">
        <v>108</v>
      </c>
      <c r="F19" s="8" t="s">
        <v>108</v>
      </c>
      <c r="G19" s="8" t="s">
        <v>108</v>
      </c>
      <c r="H19" s="8" t="s">
        <v>108</v>
      </c>
      <c r="I19" s="8" t="s">
        <v>108</v>
      </c>
      <c r="J19" s="8" t="s">
        <v>108</v>
      </c>
      <c r="K19" s="8" t="s">
        <v>108</v>
      </c>
    </row>
    <row r="20" spans="1:11" x14ac:dyDescent="0.2">
      <c r="A20" s="8" t="s">
        <v>54</v>
      </c>
      <c r="B20" s="14" t="s">
        <v>221</v>
      </c>
      <c r="C20" s="8" t="s">
        <v>131</v>
      </c>
      <c r="D20" s="8" t="s">
        <v>108</v>
      </c>
      <c r="E20" s="8" t="s">
        <v>108</v>
      </c>
      <c r="F20" s="8" t="s">
        <v>108</v>
      </c>
      <c r="G20" s="8" t="s">
        <v>108</v>
      </c>
      <c r="H20" s="8" t="s">
        <v>108</v>
      </c>
      <c r="I20" s="8" t="s">
        <v>108</v>
      </c>
      <c r="J20" s="8" t="s">
        <v>108</v>
      </c>
      <c r="K20" s="8" t="s">
        <v>108</v>
      </c>
    </row>
    <row r="21" spans="1:11" x14ac:dyDescent="0.2">
      <c r="A21" s="8" t="s">
        <v>55</v>
      </c>
      <c r="B21" s="14" t="s">
        <v>221</v>
      </c>
      <c r="C21" s="8" t="s">
        <v>132</v>
      </c>
      <c r="D21" s="8" t="s">
        <v>133</v>
      </c>
      <c r="E21" s="8" t="s">
        <v>108</v>
      </c>
      <c r="F21" s="8" t="s">
        <v>108</v>
      </c>
      <c r="G21" s="8" t="s">
        <v>108</v>
      </c>
      <c r="H21" s="8" t="s">
        <v>108</v>
      </c>
      <c r="I21" s="8" t="s">
        <v>108</v>
      </c>
      <c r="J21" s="8" t="s">
        <v>108</v>
      </c>
      <c r="K21" s="8" t="s">
        <v>108</v>
      </c>
    </row>
    <row r="22" spans="1:11" x14ac:dyDescent="0.2">
      <c r="A22" s="8" t="s">
        <v>56</v>
      </c>
      <c r="B22" s="14" t="s">
        <v>221</v>
      </c>
      <c r="C22" s="8" t="s">
        <v>134</v>
      </c>
      <c r="D22" s="8" t="s">
        <v>108</v>
      </c>
      <c r="E22" s="8" t="s">
        <v>108</v>
      </c>
      <c r="F22" s="8" t="s">
        <v>108</v>
      </c>
      <c r="G22" s="8" t="s">
        <v>108</v>
      </c>
      <c r="H22" s="8" t="s">
        <v>108</v>
      </c>
      <c r="I22" s="8" t="s">
        <v>108</v>
      </c>
      <c r="J22" s="8" t="s">
        <v>108</v>
      </c>
      <c r="K22" s="8" t="s">
        <v>108</v>
      </c>
    </row>
    <row r="23" spans="1:11" x14ac:dyDescent="0.2">
      <c r="A23" s="8" t="s">
        <v>57</v>
      </c>
      <c r="B23" s="14" t="s">
        <v>221</v>
      </c>
      <c r="C23" s="8" t="s">
        <v>135</v>
      </c>
      <c r="D23" s="8" t="s">
        <v>108</v>
      </c>
      <c r="E23" s="8" t="s">
        <v>108</v>
      </c>
      <c r="F23" s="8" t="s">
        <v>108</v>
      </c>
      <c r="G23" s="8" t="s">
        <v>108</v>
      </c>
      <c r="H23" s="8" t="s">
        <v>108</v>
      </c>
      <c r="I23" s="8" t="s">
        <v>108</v>
      </c>
      <c r="J23" s="8" t="s">
        <v>108</v>
      </c>
      <c r="K23" s="8" t="s">
        <v>108</v>
      </c>
    </row>
    <row r="24" spans="1:11" x14ac:dyDescent="0.2">
      <c r="A24" s="8" t="s">
        <v>58</v>
      </c>
      <c r="B24" s="14" t="s">
        <v>221</v>
      </c>
      <c r="C24" s="8" t="s">
        <v>136</v>
      </c>
      <c r="D24" s="8" t="s">
        <v>137</v>
      </c>
      <c r="E24" s="8" t="s">
        <v>138</v>
      </c>
      <c r="F24" s="8" t="s">
        <v>108</v>
      </c>
      <c r="G24" s="8" t="s">
        <v>108</v>
      </c>
      <c r="H24" s="8" t="s">
        <v>108</v>
      </c>
      <c r="I24" s="8" t="s">
        <v>108</v>
      </c>
      <c r="J24" s="8" t="s">
        <v>108</v>
      </c>
      <c r="K24" s="8" t="s">
        <v>108</v>
      </c>
    </row>
    <row r="25" spans="1:11" x14ac:dyDescent="0.2">
      <c r="A25" s="8" t="s">
        <v>59</v>
      </c>
      <c r="B25" s="14" t="s">
        <v>221</v>
      </c>
      <c r="C25" s="8" t="s">
        <v>139</v>
      </c>
      <c r="D25" s="8" t="s">
        <v>108</v>
      </c>
      <c r="E25" s="8" t="s">
        <v>108</v>
      </c>
      <c r="F25" s="8" t="s">
        <v>108</v>
      </c>
      <c r="G25" s="8" t="s">
        <v>108</v>
      </c>
      <c r="H25" s="8" t="s">
        <v>108</v>
      </c>
      <c r="I25" s="8" t="s">
        <v>108</v>
      </c>
      <c r="J25" s="8" t="s">
        <v>108</v>
      </c>
      <c r="K25" s="8" t="s">
        <v>108</v>
      </c>
    </row>
    <row r="26" spans="1:11" x14ac:dyDescent="0.2">
      <c r="A26" s="8" t="s">
        <v>60</v>
      </c>
      <c r="B26" s="14" t="s">
        <v>221</v>
      </c>
      <c r="C26" s="8" t="s">
        <v>140</v>
      </c>
      <c r="D26" s="8" t="s">
        <v>108</v>
      </c>
      <c r="E26" s="8" t="s">
        <v>108</v>
      </c>
      <c r="F26" s="8" t="s">
        <v>108</v>
      </c>
      <c r="G26" s="8" t="s">
        <v>108</v>
      </c>
      <c r="H26" s="8" t="s">
        <v>108</v>
      </c>
      <c r="I26" s="8" t="s">
        <v>108</v>
      </c>
      <c r="J26" s="8" t="s">
        <v>108</v>
      </c>
      <c r="K26" s="8" t="s">
        <v>108</v>
      </c>
    </row>
    <row r="27" spans="1:11" x14ac:dyDescent="0.2">
      <c r="A27" s="8" t="s">
        <v>61</v>
      </c>
      <c r="B27" s="14" t="s">
        <v>221</v>
      </c>
      <c r="C27" s="8" t="s">
        <v>141</v>
      </c>
      <c r="D27" s="8" t="s">
        <v>108</v>
      </c>
      <c r="E27" s="8" t="s">
        <v>108</v>
      </c>
      <c r="F27" s="8" t="s">
        <v>108</v>
      </c>
      <c r="G27" s="8" t="s">
        <v>108</v>
      </c>
      <c r="H27" s="8" t="s">
        <v>108</v>
      </c>
      <c r="I27" s="8" t="s">
        <v>108</v>
      </c>
      <c r="J27" s="8" t="s">
        <v>108</v>
      </c>
      <c r="K27" s="8" t="s">
        <v>108</v>
      </c>
    </row>
    <row r="28" spans="1:11" x14ac:dyDescent="0.2">
      <c r="A28" s="8" t="s">
        <v>62</v>
      </c>
      <c r="B28" s="14" t="s">
        <v>221</v>
      </c>
      <c r="C28" s="8" t="s">
        <v>142</v>
      </c>
      <c r="D28" s="8" t="s">
        <v>143</v>
      </c>
      <c r="E28" s="8" t="s">
        <v>144</v>
      </c>
      <c r="F28" s="8" t="s">
        <v>145</v>
      </c>
      <c r="G28" s="8" t="s">
        <v>146</v>
      </c>
      <c r="H28" s="8" t="s">
        <v>147</v>
      </c>
      <c r="I28" s="8" t="s">
        <v>148</v>
      </c>
      <c r="J28" s="8" t="s">
        <v>216</v>
      </c>
      <c r="K28" s="8" t="s">
        <v>217</v>
      </c>
    </row>
    <row r="29" spans="1:11" x14ac:dyDescent="0.2">
      <c r="A29" s="8" t="s">
        <v>63</v>
      </c>
      <c r="B29" s="14" t="s">
        <v>221</v>
      </c>
      <c r="C29" s="8" t="s">
        <v>149</v>
      </c>
      <c r="D29" s="8" t="s">
        <v>150</v>
      </c>
      <c r="E29" s="8" t="s">
        <v>151</v>
      </c>
      <c r="F29" s="8" t="s">
        <v>152</v>
      </c>
      <c r="G29" s="8" t="s">
        <v>108</v>
      </c>
      <c r="H29" s="8" t="s">
        <v>108</v>
      </c>
      <c r="I29" s="8" t="s">
        <v>108</v>
      </c>
      <c r="J29" s="8" t="s">
        <v>108</v>
      </c>
      <c r="K29" s="8" t="s">
        <v>108</v>
      </c>
    </row>
    <row r="30" spans="1:11" x14ac:dyDescent="0.2">
      <c r="A30" s="8" t="s">
        <v>64</v>
      </c>
      <c r="B30" s="14" t="s">
        <v>221</v>
      </c>
      <c r="C30" s="8" t="s">
        <v>153</v>
      </c>
      <c r="D30" s="8" t="s">
        <v>108</v>
      </c>
      <c r="E30" s="8" t="s">
        <v>108</v>
      </c>
      <c r="F30" s="8" t="s">
        <v>108</v>
      </c>
      <c r="G30" s="8" t="s">
        <v>108</v>
      </c>
      <c r="H30" s="8" t="s">
        <v>108</v>
      </c>
      <c r="I30" s="8" t="s">
        <v>108</v>
      </c>
      <c r="J30" s="8" t="s">
        <v>108</v>
      </c>
      <c r="K30" s="8" t="s">
        <v>108</v>
      </c>
    </row>
    <row r="31" spans="1:11" x14ac:dyDescent="0.2">
      <c r="A31" s="8" t="s">
        <v>65</v>
      </c>
      <c r="B31" s="14" t="s">
        <v>221</v>
      </c>
      <c r="C31" s="8" t="s">
        <v>154</v>
      </c>
      <c r="D31" s="8" t="s">
        <v>108</v>
      </c>
      <c r="E31" s="8" t="s">
        <v>108</v>
      </c>
      <c r="F31" s="8" t="s">
        <v>108</v>
      </c>
      <c r="G31" s="8" t="s">
        <v>108</v>
      </c>
      <c r="H31" s="8" t="s">
        <v>108</v>
      </c>
      <c r="I31" s="8" t="s">
        <v>108</v>
      </c>
      <c r="J31" s="8" t="s">
        <v>108</v>
      </c>
      <c r="K31" s="8" t="s">
        <v>108</v>
      </c>
    </row>
    <row r="32" spans="1:11" x14ac:dyDescent="0.2">
      <c r="A32" s="8" t="s">
        <v>66</v>
      </c>
      <c r="B32" s="14" t="s">
        <v>221</v>
      </c>
      <c r="C32" s="8" t="s">
        <v>155</v>
      </c>
      <c r="D32" s="8" t="s">
        <v>108</v>
      </c>
      <c r="E32" s="8" t="s">
        <v>108</v>
      </c>
      <c r="F32" s="8" t="s">
        <v>108</v>
      </c>
      <c r="G32" s="8" t="s">
        <v>108</v>
      </c>
      <c r="H32" s="8" t="s">
        <v>108</v>
      </c>
      <c r="I32" s="8" t="s">
        <v>108</v>
      </c>
      <c r="J32" s="8" t="s">
        <v>108</v>
      </c>
      <c r="K32" s="8" t="s">
        <v>108</v>
      </c>
    </row>
    <row r="33" spans="1:11" x14ac:dyDescent="0.2">
      <c r="A33" s="8" t="s">
        <v>67</v>
      </c>
      <c r="B33" s="14" t="s">
        <v>221</v>
      </c>
      <c r="C33" s="8" t="s">
        <v>156</v>
      </c>
      <c r="D33" s="8" t="s">
        <v>108</v>
      </c>
      <c r="E33" s="8" t="s">
        <v>108</v>
      </c>
      <c r="F33" s="8" t="s">
        <v>108</v>
      </c>
      <c r="G33" s="8" t="s">
        <v>108</v>
      </c>
      <c r="H33" s="8" t="s">
        <v>108</v>
      </c>
      <c r="I33" s="8" t="s">
        <v>108</v>
      </c>
      <c r="J33" s="8" t="s">
        <v>108</v>
      </c>
      <c r="K33" s="8" t="s">
        <v>108</v>
      </c>
    </row>
    <row r="34" spans="1:11" x14ac:dyDescent="0.2">
      <c r="A34" s="8" t="s">
        <v>68</v>
      </c>
      <c r="B34" s="14" t="s">
        <v>221</v>
      </c>
      <c r="C34" s="8" t="s">
        <v>157</v>
      </c>
      <c r="D34" s="8" t="s">
        <v>108</v>
      </c>
      <c r="E34" s="8" t="s">
        <v>108</v>
      </c>
      <c r="F34" s="8" t="s">
        <v>108</v>
      </c>
      <c r="G34" s="8" t="s">
        <v>108</v>
      </c>
      <c r="H34" s="8" t="s">
        <v>108</v>
      </c>
      <c r="I34" s="8" t="s">
        <v>108</v>
      </c>
      <c r="J34" s="8" t="s">
        <v>108</v>
      </c>
      <c r="K34" s="8" t="s">
        <v>108</v>
      </c>
    </row>
    <row r="35" spans="1:11" x14ac:dyDescent="0.2">
      <c r="A35" s="8" t="s">
        <v>69</v>
      </c>
      <c r="B35" s="14" t="s">
        <v>221</v>
      </c>
      <c r="C35" s="8" t="s">
        <v>158</v>
      </c>
      <c r="D35" s="8" t="s">
        <v>108</v>
      </c>
      <c r="E35" s="8" t="s">
        <v>108</v>
      </c>
      <c r="F35" s="8" t="s">
        <v>108</v>
      </c>
      <c r="G35" s="8" t="s">
        <v>108</v>
      </c>
      <c r="H35" s="8" t="s">
        <v>108</v>
      </c>
      <c r="I35" s="8" t="s">
        <v>108</v>
      </c>
      <c r="J35" s="8" t="s">
        <v>108</v>
      </c>
      <c r="K35" s="8" t="s">
        <v>108</v>
      </c>
    </row>
    <row r="36" spans="1:11" x14ac:dyDescent="0.2">
      <c r="A36" s="8" t="s">
        <v>70</v>
      </c>
      <c r="B36" s="14" t="s">
        <v>221</v>
      </c>
      <c r="C36" s="8" t="s">
        <v>159</v>
      </c>
      <c r="D36" s="8" t="s">
        <v>108</v>
      </c>
      <c r="E36" s="8" t="s">
        <v>108</v>
      </c>
      <c r="F36" s="8" t="s">
        <v>108</v>
      </c>
      <c r="G36" s="8" t="s">
        <v>108</v>
      </c>
      <c r="H36" s="8" t="s">
        <v>108</v>
      </c>
      <c r="I36" s="8" t="s">
        <v>108</v>
      </c>
      <c r="J36" s="8" t="s">
        <v>108</v>
      </c>
      <c r="K36" s="8" t="s">
        <v>108</v>
      </c>
    </row>
    <row r="37" spans="1:11" x14ac:dyDescent="0.2">
      <c r="A37" s="8" t="s">
        <v>71</v>
      </c>
      <c r="B37" s="14" t="s">
        <v>221</v>
      </c>
      <c r="C37" s="8" t="s">
        <v>160</v>
      </c>
      <c r="D37" s="8" t="s">
        <v>108</v>
      </c>
      <c r="E37" s="8" t="s">
        <v>108</v>
      </c>
      <c r="F37" s="8" t="s">
        <v>108</v>
      </c>
      <c r="G37" s="8" t="s">
        <v>108</v>
      </c>
      <c r="H37" s="8" t="s">
        <v>108</v>
      </c>
      <c r="I37" s="8" t="s">
        <v>108</v>
      </c>
      <c r="J37" s="8" t="s">
        <v>108</v>
      </c>
      <c r="K37" s="8" t="s">
        <v>108</v>
      </c>
    </row>
    <row r="38" spans="1:11" x14ac:dyDescent="0.2">
      <c r="A38" s="8" t="s">
        <v>72</v>
      </c>
      <c r="B38" s="14" t="s">
        <v>221</v>
      </c>
      <c r="C38" s="8" t="s">
        <v>161</v>
      </c>
      <c r="D38" s="8" t="s">
        <v>162</v>
      </c>
      <c r="E38" s="8"/>
      <c r="F38" s="8" t="s">
        <v>108</v>
      </c>
      <c r="G38" s="8" t="s">
        <v>108</v>
      </c>
      <c r="H38" s="8" t="s">
        <v>108</v>
      </c>
      <c r="I38" s="8" t="s">
        <v>108</v>
      </c>
      <c r="J38" s="8" t="s">
        <v>108</v>
      </c>
      <c r="K38" s="8" t="s">
        <v>108</v>
      </c>
    </row>
    <row r="39" spans="1:11" x14ac:dyDescent="0.2">
      <c r="A39" s="8" t="s">
        <v>73</v>
      </c>
      <c r="B39" s="14" t="s">
        <v>221</v>
      </c>
      <c r="C39" s="8" t="s">
        <v>163</v>
      </c>
      <c r="D39" s="8" t="s">
        <v>108</v>
      </c>
      <c r="E39" s="8" t="s">
        <v>108</v>
      </c>
      <c r="F39" s="8" t="s">
        <v>108</v>
      </c>
      <c r="G39" s="8" t="s">
        <v>108</v>
      </c>
      <c r="H39" s="8" t="s">
        <v>108</v>
      </c>
      <c r="I39" s="8" t="s">
        <v>108</v>
      </c>
      <c r="J39" s="8" t="s">
        <v>108</v>
      </c>
      <c r="K39" s="8" t="s">
        <v>108</v>
      </c>
    </row>
    <row r="40" spans="1:11" x14ac:dyDescent="0.2">
      <c r="A40" s="8" t="s">
        <v>74</v>
      </c>
      <c r="B40" s="14" t="s">
        <v>221</v>
      </c>
      <c r="C40" s="8" t="s">
        <v>164</v>
      </c>
      <c r="D40" s="8" t="s">
        <v>108</v>
      </c>
      <c r="E40" s="8" t="s">
        <v>108</v>
      </c>
      <c r="F40" s="8" t="s">
        <v>108</v>
      </c>
      <c r="G40" s="8" t="s">
        <v>108</v>
      </c>
      <c r="H40" s="8" t="s">
        <v>108</v>
      </c>
      <c r="I40" s="8" t="s">
        <v>108</v>
      </c>
      <c r="J40" s="8" t="s">
        <v>108</v>
      </c>
      <c r="K40" s="8" t="s">
        <v>108</v>
      </c>
    </row>
    <row r="41" spans="1:11" x14ac:dyDescent="0.2">
      <c r="A41" s="8" t="s">
        <v>75</v>
      </c>
      <c r="B41" s="14" t="s">
        <v>221</v>
      </c>
      <c r="C41" s="8" t="s">
        <v>165</v>
      </c>
      <c r="D41" s="8" t="s">
        <v>108</v>
      </c>
      <c r="E41" s="8" t="s">
        <v>108</v>
      </c>
      <c r="F41" s="8" t="s">
        <v>108</v>
      </c>
      <c r="G41" s="8" t="s">
        <v>108</v>
      </c>
      <c r="H41" s="8" t="s">
        <v>108</v>
      </c>
      <c r="I41" s="8" t="s">
        <v>108</v>
      </c>
      <c r="J41" s="8" t="s">
        <v>108</v>
      </c>
      <c r="K41" s="8" t="s">
        <v>108</v>
      </c>
    </row>
    <row r="42" spans="1:11" x14ac:dyDescent="0.2">
      <c r="A42" s="8" t="s">
        <v>76</v>
      </c>
      <c r="B42" s="14" t="s">
        <v>221</v>
      </c>
      <c r="C42" s="8" t="s">
        <v>166</v>
      </c>
      <c r="D42" s="8" t="s">
        <v>108</v>
      </c>
      <c r="E42" s="8" t="s">
        <v>108</v>
      </c>
      <c r="F42" s="8" t="s">
        <v>108</v>
      </c>
      <c r="G42" s="8" t="s">
        <v>108</v>
      </c>
      <c r="H42" s="8" t="s">
        <v>108</v>
      </c>
      <c r="I42" s="8" t="s">
        <v>108</v>
      </c>
      <c r="J42" s="8" t="s">
        <v>108</v>
      </c>
      <c r="K42" s="8" t="s">
        <v>108</v>
      </c>
    </row>
    <row r="43" spans="1:11" x14ac:dyDescent="0.2">
      <c r="A43" s="8" t="s">
        <v>77</v>
      </c>
      <c r="B43" s="14" t="s">
        <v>221</v>
      </c>
      <c r="C43" s="8" t="s">
        <v>167</v>
      </c>
      <c r="D43" s="8" t="s">
        <v>168</v>
      </c>
      <c r="E43" s="8" t="s">
        <v>169</v>
      </c>
      <c r="F43" s="8" t="s">
        <v>170</v>
      </c>
      <c r="G43" s="8" t="s">
        <v>108</v>
      </c>
      <c r="H43" s="8" t="s">
        <v>108</v>
      </c>
      <c r="I43" s="8" t="s">
        <v>108</v>
      </c>
      <c r="J43" s="8" t="s">
        <v>108</v>
      </c>
      <c r="K43" s="8" t="s">
        <v>108</v>
      </c>
    </row>
    <row r="44" spans="1:11" x14ac:dyDescent="0.2">
      <c r="A44" s="8" t="s">
        <v>78</v>
      </c>
      <c r="B44" s="14" t="s">
        <v>221</v>
      </c>
      <c r="C44" s="8" t="s">
        <v>171</v>
      </c>
      <c r="D44" s="8" t="s">
        <v>172</v>
      </c>
      <c r="E44" s="8" t="s">
        <v>108</v>
      </c>
      <c r="F44" s="8" t="s">
        <v>108</v>
      </c>
      <c r="G44" s="8" t="s">
        <v>108</v>
      </c>
      <c r="H44" s="8" t="s">
        <v>108</v>
      </c>
      <c r="I44" s="8" t="s">
        <v>108</v>
      </c>
      <c r="J44" s="8" t="s">
        <v>108</v>
      </c>
      <c r="K44" s="8" t="s">
        <v>108</v>
      </c>
    </row>
    <row r="45" spans="1:11" x14ac:dyDescent="0.2">
      <c r="A45" s="8" t="s">
        <v>79</v>
      </c>
      <c r="B45" s="14" t="s">
        <v>221</v>
      </c>
      <c r="C45" s="8" t="s">
        <v>173</v>
      </c>
      <c r="D45" s="8" t="s">
        <v>108</v>
      </c>
      <c r="E45" s="8" t="s">
        <v>108</v>
      </c>
      <c r="F45" s="8" t="s">
        <v>108</v>
      </c>
      <c r="G45" s="8" t="s">
        <v>108</v>
      </c>
      <c r="H45" s="8" t="s">
        <v>108</v>
      </c>
      <c r="I45" s="8" t="s">
        <v>108</v>
      </c>
      <c r="J45" s="8" t="s">
        <v>108</v>
      </c>
      <c r="K45" s="8" t="s">
        <v>108</v>
      </c>
    </row>
    <row r="46" spans="1:11" x14ac:dyDescent="0.2">
      <c r="A46" s="8" t="s">
        <v>80</v>
      </c>
      <c r="B46" s="14" t="s">
        <v>221</v>
      </c>
      <c r="C46" s="8" t="s">
        <v>174</v>
      </c>
      <c r="D46" s="8" t="s">
        <v>108</v>
      </c>
      <c r="E46" s="8" t="s">
        <v>108</v>
      </c>
      <c r="F46" s="8" t="s">
        <v>108</v>
      </c>
      <c r="G46" s="8" t="s">
        <v>108</v>
      </c>
      <c r="H46" s="8" t="s">
        <v>108</v>
      </c>
      <c r="I46" s="8" t="s">
        <v>108</v>
      </c>
      <c r="J46" s="8" t="s">
        <v>108</v>
      </c>
      <c r="K46" s="8" t="s">
        <v>108</v>
      </c>
    </row>
    <row r="47" spans="1:11" x14ac:dyDescent="0.2">
      <c r="A47" s="13" t="s">
        <v>81</v>
      </c>
      <c r="B47" s="17" t="s">
        <v>221</v>
      </c>
      <c r="C47" s="13" t="s">
        <v>219</v>
      </c>
      <c r="D47" s="8" t="s">
        <v>175</v>
      </c>
      <c r="E47" s="8" t="s">
        <v>176</v>
      </c>
      <c r="F47" s="8" t="s">
        <v>108</v>
      </c>
      <c r="G47" s="8" t="s">
        <v>108</v>
      </c>
      <c r="H47" s="8" t="s">
        <v>108</v>
      </c>
      <c r="I47" s="8" t="s">
        <v>108</v>
      </c>
      <c r="J47" s="8" t="s">
        <v>108</v>
      </c>
      <c r="K47" s="8" t="s">
        <v>108</v>
      </c>
    </row>
    <row r="48" spans="1:11" x14ac:dyDescent="0.2">
      <c r="A48" s="13" t="s">
        <v>82</v>
      </c>
      <c r="B48" s="17" t="s">
        <v>221</v>
      </c>
      <c r="C48" s="13" t="s">
        <v>177</v>
      </c>
      <c r="D48" s="8" t="s">
        <v>178</v>
      </c>
      <c r="E48" s="8" t="s">
        <v>108</v>
      </c>
      <c r="F48" s="8" t="s">
        <v>108</v>
      </c>
      <c r="G48" s="8" t="s">
        <v>108</v>
      </c>
      <c r="H48" s="8" t="s">
        <v>108</v>
      </c>
      <c r="I48" s="8" t="s">
        <v>108</v>
      </c>
      <c r="J48" s="8" t="s">
        <v>108</v>
      </c>
      <c r="K48" s="8" t="s">
        <v>108</v>
      </c>
    </row>
    <row r="49" spans="1:11" x14ac:dyDescent="0.2">
      <c r="A49" s="13" t="s">
        <v>83</v>
      </c>
      <c r="B49" s="17" t="s">
        <v>221</v>
      </c>
      <c r="C49" s="13" t="s">
        <v>179</v>
      </c>
      <c r="D49" s="8" t="s">
        <v>180</v>
      </c>
      <c r="E49" s="31" t="s">
        <v>181</v>
      </c>
      <c r="F49" s="13"/>
      <c r="G49" s="8" t="s">
        <v>108</v>
      </c>
      <c r="H49" s="8" t="s">
        <v>108</v>
      </c>
      <c r="I49" s="8" t="s">
        <v>108</v>
      </c>
      <c r="J49" s="8" t="s">
        <v>108</v>
      </c>
      <c r="K49" s="8" t="s">
        <v>108</v>
      </c>
    </row>
    <row r="50" spans="1:11" x14ac:dyDescent="0.2">
      <c r="A50" s="13" t="s">
        <v>84</v>
      </c>
      <c r="B50" s="17" t="s">
        <v>221</v>
      </c>
      <c r="C50" s="13" t="s">
        <v>182</v>
      </c>
      <c r="D50" s="8" t="s">
        <v>108</v>
      </c>
      <c r="E50" s="8" t="s">
        <v>108</v>
      </c>
      <c r="F50" s="8" t="s">
        <v>108</v>
      </c>
      <c r="G50" s="8" t="s">
        <v>108</v>
      </c>
      <c r="H50" s="8" t="s">
        <v>108</v>
      </c>
      <c r="I50" s="8" t="s">
        <v>108</v>
      </c>
      <c r="J50" s="8" t="s">
        <v>108</v>
      </c>
      <c r="K50" s="8" t="s">
        <v>108</v>
      </c>
    </row>
    <row r="51" spans="1:11" x14ac:dyDescent="0.2">
      <c r="A51" s="13" t="s">
        <v>85</v>
      </c>
      <c r="B51" s="17" t="s">
        <v>221</v>
      </c>
      <c r="C51" s="13" t="s">
        <v>183</v>
      </c>
      <c r="D51" s="8" t="s">
        <v>108</v>
      </c>
      <c r="E51" s="8" t="s">
        <v>108</v>
      </c>
      <c r="F51" s="8" t="s">
        <v>108</v>
      </c>
      <c r="G51" s="8" t="s">
        <v>108</v>
      </c>
      <c r="H51" s="8" t="s">
        <v>108</v>
      </c>
      <c r="I51" s="8" t="s">
        <v>108</v>
      </c>
      <c r="J51" s="8" t="s">
        <v>108</v>
      </c>
      <c r="K51" s="8" t="s">
        <v>108</v>
      </c>
    </row>
    <row r="52" spans="1:11" x14ac:dyDescent="0.2">
      <c r="A52" s="13" t="s">
        <v>86</v>
      </c>
      <c r="B52" s="17" t="s">
        <v>221</v>
      </c>
      <c r="C52" s="13" t="s">
        <v>184</v>
      </c>
      <c r="D52" s="8" t="s">
        <v>185</v>
      </c>
      <c r="E52" s="8" t="s">
        <v>108</v>
      </c>
      <c r="F52" s="8" t="s">
        <v>108</v>
      </c>
      <c r="G52" s="8" t="s">
        <v>108</v>
      </c>
      <c r="H52" s="8" t="s">
        <v>108</v>
      </c>
      <c r="I52" s="8" t="s">
        <v>108</v>
      </c>
      <c r="J52" s="8" t="s">
        <v>108</v>
      </c>
      <c r="K52" s="8" t="s">
        <v>108</v>
      </c>
    </row>
    <row r="53" spans="1:11" x14ac:dyDescent="0.2">
      <c r="A53" s="13" t="s">
        <v>87</v>
      </c>
      <c r="B53" s="17" t="s">
        <v>221</v>
      </c>
      <c r="C53" s="13" t="s">
        <v>186</v>
      </c>
      <c r="D53" s="8" t="s">
        <v>108</v>
      </c>
      <c r="E53" s="8" t="s">
        <v>108</v>
      </c>
      <c r="F53" s="8" t="s">
        <v>108</v>
      </c>
      <c r="G53" s="8" t="s">
        <v>108</v>
      </c>
      <c r="H53" s="8" t="s">
        <v>108</v>
      </c>
      <c r="I53" s="8" t="s">
        <v>108</v>
      </c>
      <c r="J53" s="8" t="s">
        <v>108</v>
      </c>
      <c r="K53" s="8" t="s">
        <v>108</v>
      </c>
    </row>
    <row r="54" spans="1:11" x14ac:dyDescent="0.2">
      <c r="A54" s="13" t="s">
        <v>88</v>
      </c>
      <c r="B54" s="17" t="s">
        <v>221</v>
      </c>
      <c r="C54" s="13" t="s">
        <v>262</v>
      </c>
      <c r="D54" s="8" t="s">
        <v>187</v>
      </c>
      <c r="E54" s="8" t="s">
        <v>188</v>
      </c>
      <c r="F54" s="8" t="s">
        <v>108</v>
      </c>
      <c r="G54" s="8" t="s">
        <v>108</v>
      </c>
      <c r="H54" s="8" t="s">
        <v>108</v>
      </c>
      <c r="I54" s="8" t="s">
        <v>108</v>
      </c>
      <c r="J54" s="8" t="s">
        <v>108</v>
      </c>
      <c r="K54" s="8" t="s">
        <v>108</v>
      </c>
    </row>
    <row r="55" spans="1:11" x14ac:dyDescent="0.2">
      <c r="A55" s="13" t="s">
        <v>89</v>
      </c>
      <c r="B55" s="17" t="s">
        <v>221</v>
      </c>
      <c r="C55" s="13" t="s">
        <v>189</v>
      </c>
      <c r="D55" s="8" t="s">
        <v>108</v>
      </c>
      <c r="E55" s="8" t="s">
        <v>108</v>
      </c>
      <c r="F55" s="8" t="s">
        <v>108</v>
      </c>
      <c r="G55" s="8" t="s">
        <v>108</v>
      </c>
      <c r="H55" s="8" t="s">
        <v>108</v>
      </c>
      <c r="I55" s="8" t="s">
        <v>108</v>
      </c>
      <c r="J55" s="8" t="s">
        <v>108</v>
      </c>
      <c r="K55" s="8" t="s">
        <v>108</v>
      </c>
    </row>
    <row r="56" spans="1:11" x14ac:dyDescent="0.2">
      <c r="A56" s="13" t="s">
        <v>90</v>
      </c>
      <c r="B56" s="17" t="s">
        <v>221</v>
      </c>
      <c r="C56" s="13" t="s">
        <v>190</v>
      </c>
      <c r="D56" s="8" t="s">
        <v>108</v>
      </c>
      <c r="E56" s="8" t="s">
        <v>108</v>
      </c>
      <c r="F56" s="8" t="s">
        <v>108</v>
      </c>
      <c r="G56" s="8" t="s">
        <v>108</v>
      </c>
      <c r="H56" s="8" t="s">
        <v>108</v>
      </c>
      <c r="I56" s="8" t="s">
        <v>108</v>
      </c>
      <c r="J56" s="8" t="s">
        <v>108</v>
      </c>
      <c r="K56" s="8" t="s">
        <v>108</v>
      </c>
    </row>
    <row r="57" spans="1:11" x14ac:dyDescent="0.2">
      <c r="A57" s="13" t="s">
        <v>91</v>
      </c>
      <c r="B57" s="17" t="s">
        <v>221</v>
      </c>
      <c r="C57" s="13" t="s">
        <v>191</v>
      </c>
      <c r="D57" s="8" t="s">
        <v>108</v>
      </c>
      <c r="E57" s="8" t="s">
        <v>108</v>
      </c>
      <c r="F57" s="8" t="s">
        <v>108</v>
      </c>
      <c r="G57" s="8" t="s">
        <v>108</v>
      </c>
      <c r="H57" s="8" t="s">
        <v>108</v>
      </c>
      <c r="I57" s="8" t="s">
        <v>108</v>
      </c>
      <c r="J57" s="8" t="s">
        <v>108</v>
      </c>
      <c r="K57" s="8" t="s">
        <v>108</v>
      </c>
    </row>
    <row r="58" spans="1:11" x14ac:dyDescent="0.2">
      <c r="A58" s="13" t="s">
        <v>92</v>
      </c>
      <c r="B58" s="17" t="s">
        <v>221</v>
      </c>
      <c r="C58" s="13" t="s">
        <v>192</v>
      </c>
      <c r="D58" s="8" t="s">
        <v>108</v>
      </c>
      <c r="E58" s="8" t="s">
        <v>108</v>
      </c>
      <c r="F58" s="8" t="s">
        <v>108</v>
      </c>
      <c r="G58" s="8" t="s">
        <v>108</v>
      </c>
      <c r="H58" s="8" t="s">
        <v>108</v>
      </c>
      <c r="I58" s="8" t="s">
        <v>108</v>
      </c>
      <c r="J58" s="8" t="s">
        <v>108</v>
      </c>
      <c r="K58" s="8" t="s">
        <v>108</v>
      </c>
    </row>
    <row r="59" spans="1:11" x14ac:dyDescent="0.2">
      <c r="A59" s="13" t="s">
        <v>220</v>
      </c>
      <c r="B59" s="17" t="s">
        <v>221</v>
      </c>
      <c r="C59" s="13" t="s">
        <v>193</v>
      </c>
      <c r="D59" s="8" t="s">
        <v>108</v>
      </c>
      <c r="E59" s="8" t="s">
        <v>108</v>
      </c>
      <c r="F59" s="8" t="s">
        <v>108</v>
      </c>
      <c r="G59" s="8" t="s">
        <v>108</v>
      </c>
      <c r="H59" s="8" t="s">
        <v>108</v>
      </c>
      <c r="I59" s="8" t="s">
        <v>108</v>
      </c>
      <c r="J59" s="8" t="s">
        <v>108</v>
      </c>
      <c r="K59" s="8" t="s">
        <v>108</v>
      </c>
    </row>
    <row r="60" spans="1:11" x14ac:dyDescent="0.2">
      <c r="A60" s="13" t="s">
        <v>93</v>
      </c>
      <c r="B60" s="17" t="s">
        <v>221</v>
      </c>
      <c r="C60" s="13" t="s">
        <v>194</v>
      </c>
      <c r="D60" s="8" t="s">
        <v>108</v>
      </c>
      <c r="E60" s="8" t="s">
        <v>108</v>
      </c>
      <c r="F60" s="8" t="s">
        <v>108</v>
      </c>
      <c r="G60" s="8" t="s">
        <v>108</v>
      </c>
      <c r="H60" s="8" t="s">
        <v>108</v>
      </c>
      <c r="I60" s="8" t="s">
        <v>108</v>
      </c>
      <c r="J60" s="8" t="s">
        <v>108</v>
      </c>
      <c r="K60" s="8" t="s">
        <v>108</v>
      </c>
    </row>
    <row r="61" spans="1:11" x14ac:dyDescent="0.2">
      <c r="A61" s="13" t="s">
        <v>94</v>
      </c>
      <c r="B61" s="17" t="s">
        <v>221</v>
      </c>
      <c r="C61" s="13" t="s">
        <v>195</v>
      </c>
      <c r="D61" s="8" t="s">
        <v>108</v>
      </c>
      <c r="E61" s="8" t="s">
        <v>108</v>
      </c>
      <c r="F61" s="8" t="s">
        <v>108</v>
      </c>
      <c r="G61" s="8" t="s">
        <v>108</v>
      </c>
      <c r="H61" s="8" t="s">
        <v>108</v>
      </c>
      <c r="I61" s="8" t="s">
        <v>108</v>
      </c>
      <c r="J61" s="8" t="s">
        <v>108</v>
      </c>
      <c r="K61" s="8" t="s">
        <v>108</v>
      </c>
    </row>
    <row r="62" spans="1:11" x14ac:dyDescent="0.2">
      <c r="A62" s="13" t="s">
        <v>95</v>
      </c>
      <c r="B62" s="17" t="s">
        <v>221</v>
      </c>
      <c r="C62" s="13" t="s">
        <v>196</v>
      </c>
      <c r="D62" s="8" t="s">
        <v>108</v>
      </c>
      <c r="E62" s="8" t="s">
        <v>108</v>
      </c>
      <c r="F62" s="8" t="s">
        <v>108</v>
      </c>
      <c r="G62" s="8" t="s">
        <v>108</v>
      </c>
      <c r="H62" s="8" t="s">
        <v>108</v>
      </c>
      <c r="I62" s="8" t="s">
        <v>108</v>
      </c>
      <c r="J62" s="8" t="s">
        <v>108</v>
      </c>
      <c r="K62" s="8" t="s">
        <v>108</v>
      </c>
    </row>
    <row r="63" spans="1:11" x14ac:dyDescent="0.2">
      <c r="A63" s="13" t="s">
        <v>96</v>
      </c>
      <c r="B63" s="17" t="s">
        <v>221</v>
      </c>
      <c r="C63" s="13" t="s">
        <v>197</v>
      </c>
      <c r="D63" s="8" t="s">
        <v>108</v>
      </c>
      <c r="E63" s="8" t="s">
        <v>108</v>
      </c>
      <c r="F63" s="8" t="s">
        <v>108</v>
      </c>
      <c r="G63" s="8" t="s">
        <v>108</v>
      </c>
      <c r="H63" s="8" t="s">
        <v>108</v>
      </c>
      <c r="I63" s="8" t="s">
        <v>108</v>
      </c>
      <c r="J63" s="8" t="s">
        <v>108</v>
      </c>
      <c r="K63" s="8" t="s">
        <v>108</v>
      </c>
    </row>
    <row r="64" spans="1:11" x14ac:dyDescent="0.2">
      <c r="A64" s="8" t="s">
        <v>97</v>
      </c>
      <c r="B64" s="14" t="s">
        <v>221</v>
      </c>
      <c r="C64" s="8" t="s">
        <v>198</v>
      </c>
      <c r="D64" s="8" t="s">
        <v>199</v>
      </c>
      <c r="E64" s="8" t="s">
        <v>108</v>
      </c>
      <c r="F64" s="8" t="s">
        <v>108</v>
      </c>
      <c r="G64" s="8" t="s">
        <v>108</v>
      </c>
      <c r="H64" s="8" t="s">
        <v>108</v>
      </c>
      <c r="I64" s="8" t="s">
        <v>108</v>
      </c>
      <c r="J64" s="8" t="s">
        <v>108</v>
      </c>
      <c r="K64" s="8" t="s">
        <v>108</v>
      </c>
    </row>
    <row r="65" spans="1:12" x14ac:dyDescent="0.2">
      <c r="A65" s="8" t="s">
        <v>98</v>
      </c>
      <c r="B65" s="14" t="s">
        <v>221</v>
      </c>
      <c r="C65" s="8" t="s">
        <v>200</v>
      </c>
      <c r="D65" s="8" t="s">
        <v>108</v>
      </c>
      <c r="E65" s="8" t="s">
        <v>108</v>
      </c>
      <c r="F65" s="8" t="s">
        <v>108</v>
      </c>
      <c r="G65" s="8" t="s">
        <v>108</v>
      </c>
      <c r="H65" s="8" t="s">
        <v>108</v>
      </c>
      <c r="I65" s="8" t="s">
        <v>108</v>
      </c>
      <c r="J65" s="8" t="s">
        <v>108</v>
      </c>
      <c r="K65" s="8" t="s">
        <v>108</v>
      </c>
    </row>
    <row r="66" spans="1:12" x14ac:dyDescent="0.2">
      <c r="A66" s="8" t="s">
        <v>99</v>
      </c>
      <c r="B66" s="14" t="s">
        <v>221</v>
      </c>
      <c r="C66" s="12" t="s">
        <v>561</v>
      </c>
      <c r="D66" s="8" t="s">
        <v>201</v>
      </c>
      <c r="E66" s="8" t="s">
        <v>202</v>
      </c>
      <c r="F66" s="8" t="s">
        <v>108</v>
      </c>
      <c r="G66" s="8" t="s">
        <v>108</v>
      </c>
      <c r="H66" s="8" t="s">
        <v>108</v>
      </c>
      <c r="I66" s="8" t="s">
        <v>108</v>
      </c>
      <c r="J66" s="8" t="s">
        <v>108</v>
      </c>
      <c r="K66" s="8" t="s">
        <v>108</v>
      </c>
    </row>
    <row r="67" spans="1:12" x14ac:dyDescent="0.2">
      <c r="A67" s="8" t="s">
        <v>100</v>
      </c>
      <c r="B67" s="14" t="s">
        <v>221</v>
      </c>
      <c r="C67" s="8" t="s">
        <v>203</v>
      </c>
      <c r="D67" s="8" t="s">
        <v>204</v>
      </c>
      <c r="E67" s="8" t="s">
        <v>205</v>
      </c>
      <c r="F67" s="8" t="s">
        <v>108</v>
      </c>
      <c r="G67" s="8" t="s">
        <v>108</v>
      </c>
      <c r="H67" s="8" t="s">
        <v>108</v>
      </c>
      <c r="I67" s="8" t="s">
        <v>108</v>
      </c>
      <c r="J67" s="8" t="s">
        <v>108</v>
      </c>
      <c r="K67" s="8" t="s">
        <v>108</v>
      </c>
    </row>
    <row r="68" spans="1:12" x14ac:dyDescent="0.2">
      <c r="A68" s="8" t="s">
        <v>101</v>
      </c>
      <c r="B68" s="14" t="s">
        <v>221</v>
      </c>
      <c r="C68" s="8" t="s">
        <v>206</v>
      </c>
      <c r="D68" s="8" t="s">
        <v>108</v>
      </c>
      <c r="E68" s="8" t="s">
        <v>108</v>
      </c>
      <c r="F68" s="8" t="s">
        <v>108</v>
      </c>
      <c r="G68" s="8" t="s">
        <v>108</v>
      </c>
      <c r="H68" s="8" t="s">
        <v>108</v>
      </c>
      <c r="I68" s="8" t="s">
        <v>108</v>
      </c>
      <c r="J68" s="8" t="s">
        <v>108</v>
      </c>
      <c r="K68" s="8" t="s">
        <v>108</v>
      </c>
    </row>
    <row r="69" spans="1:12" x14ac:dyDescent="0.2">
      <c r="A69" s="8" t="s">
        <v>102</v>
      </c>
      <c r="B69" s="14" t="s">
        <v>221</v>
      </c>
      <c r="C69" s="8" t="s">
        <v>207</v>
      </c>
      <c r="D69" s="8" t="s">
        <v>208</v>
      </c>
      <c r="E69" s="8" t="s">
        <v>108</v>
      </c>
      <c r="F69" s="8" t="s">
        <v>108</v>
      </c>
      <c r="G69" s="8" t="s">
        <v>108</v>
      </c>
      <c r="H69" s="8" t="s">
        <v>108</v>
      </c>
      <c r="I69" s="8" t="s">
        <v>108</v>
      </c>
      <c r="J69" s="8" t="s">
        <v>108</v>
      </c>
      <c r="K69" s="8" t="s">
        <v>108</v>
      </c>
    </row>
    <row r="70" spans="1:12" x14ac:dyDescent="0.2">
      <c r="A70" s="8" t="s">
        <v>103</v>
      </c>
      <c r="B70" s="14" t="s">
        <v>221</v>
      </c>
      <c r="C70" s="8" t="s">
        <v>209</v>
      </c>
      <c r="D70" s="8" t="s">
        <v>108</v>
      </c>
      <c r="E70" s="8" t="s">
        <v>108</v>
      </c>
      <c r="F70" s="8" t="s">
        <v>108</v>
      </c>
      <c r="G70" s="8" t="s">
        <v>108</v>
      </c>
      <c r="H70" s="8" t="s">
        <v>108</v>
      </c>
      <c r="I70" s="8" t="s">
        <v>108</v>
      </c>
      <c r="J70" s="8" t="s">
        <v>108</v>
      </c>
      <c r="K70" s="8" t="s">
        <v>108</v>
      </c>
    </row>
    <row r="71" spans="1:12" x14ac:dyDescent="0.2">
      <c r="A71" s="8" t="s">
        <v>104</v>
      </c>
      <c r="B71" s="14" t="s">
        <v>221</v>
      </c>
      <c r="C71" s="8" t="s">
        <v>210</v>
      </c>
      <c r="D71" s="8" t="s">
        <v>211</v>
      </c>
      <c r="E71" s="8" t="s">
        <v>108</v>
      </c>
      <c r="F71" s="8" t="s">
        <v>108</v>
      </c>
      <c r="G71" s="8" t="s">
        <v>108</v>
      </c>
      <c r="H71" s="8" t="s">
        <v>108</v>
      </c>
      <c r="I71" s="8" t="s">
        <v>108</v>
      </c>
      <c r="J71" s="8" t="s">
        <v>108</v>
      </c>
      <c r="K71" s="8" t="s">
        <v>108</v>
      </c>
    </row>
    <row r="72" spans="1:12" x14ac:dyDescent="0.2">
      <c r="A72" s="8" t="s">
        <v>105</v>
      </c>
      <c r="B72" s="14" t="s">
        <v>221</v>
      </c>
      <c r="C72" s="8" t="s">
        <v>212</v>
      </c>
      <c r="D72" s="8" t="s">
        <v>213</v>
      </c>
      <c r="E72" s="8" t="s">
        <v>108</v>
      </c>
      <c r="F72" s="8" t="s">
        <v>108</v>
      </c>
      <c r="G72" s="8" t="s">
        <v>108</v>
      </c>
      <c r="H72" s="8" t="s">
        <v>108</v>
      </c>
      <c r="I72" s="8" t="s">
        <v>108</v>
      </c>
      <c r="J72" s="8" t="s">
        <v>108</v>
      </c>
      <c r="K72" s="8" t="s">
        <v>108</v>
      </c>
    </row>
    <row r="73" spans="1:12" x14ac:dyDescent="0.2">
      <c r="A73" s="8" t="s">
        <v>106</v>
      </c>
      <c r="B73" s="14" t="s">
        <v>221</v>
      </c>
      <c r="C73" s="8" t="s">
        <v>214</v>
      </c>
      <c r="D73" s="8" t="s">
        <v>215</v>
      </c>
      <c r="E73" s="8" t="s">
        <v>108</v>
      </c>
      <c r="F73" s="8" t="s">
        <v>108</v>
      </c>
      <c r="G73" s="8" t="s">
        <v>108</v>
      </c>
      <c r="H73" s="8" t="s">
        <v>108</v>
      </c>
      <c r="I73" s="8" t="s">
        <v>108</v>
      </c>
      <c r="J73" s="8" t="s">
        <v>108</v>
      </c>
      <c r="K73" s="8" t="s">
        <v>108</v>
      </c>
    </row>
    <row r="74" spans="1:12" x14ac:dyDescent="0.2">
      <c r="C74" s="11"/>
      <c r="D74" s="11"/>
      <c r="E74" s="11"/>
      <c r="F74" s="8"/>
      <c r="G74" s="11"/>
      <c r="H74" s="11"/>
      <c r="I74" s="11"/>
      <c r="J74" s="11"/>
      <c r="K74" s="11"/>
    </row>
    <row r="75" spans="1:12" x14ac:dyDescent="0.2">
      <c r="C75" s="11"/>
      <c r="D75" s="11"/>
      <c r="E75" s="11"/>
      <c r="F75" s="8"/>
      <c r="G75" s="11"/>
      <c r="H75" s="11"/>
      <c r="I75" s="11"/>
      <c r="J75" s="11"/>
      <c r="K75" s="11"/>
    </row>
    <row r="76" spans="1:12" x14ac:dyDescent="0.2">
      <c r="C76" s="11"/>
      <c r="D76" s="11"/>
      <c r="E76" s="11"/>
      <c r="F76" s="8"/>
      <c r="G76" s="11"/>
      <c r="H76" s="11"/>
      <c r="I76" s="11"/>
      <c r="J76" s="11"/>
      <c r="K76" s="11"/>
    </row>
    <row r="77" spans="1:12" x14ac:dyDescent="0.2">
      <c r="C77" s="11"/>
      <c r="D77" s="11"/>
      <c r="E77" s="11"/>
      <c r="F77" s="8"/>
      <c r="G77" s="11"/>
      <c r="H77" s="11"/>
      <c r="I77" s="11"/>
      <c r="J77" s="11"/>
      <c r="K77" s="11"/>
    </row>
    <row r="78" spans="1:12" x14ac:dyDescent="0.2">
      <c r="C78" s="11"/>
      <c r="D78" s="11"/>
      <c r="E78" s="11"/>
      <c r="F78" s="8"/>
      <c r="G78" s="11"/>
      <c r="H78" s="11"/>
      <c r="I78" s="11"/>
      <c r="J78" s="11"/>
      <c r="K78" s="11"/>
    </row>
    <row r="79" spans="1:12" x14ac:dyDescent="0.2">
      <c r="C79" s="11"/>
      <c r="D79" s="11"/>
      <c r="E79" s="11"/>
      <c r="F79" s="8"/>
      <c r="G79" s="11"/>
      <c r="H79" s="11"/>
      <c r="I79" s="11"/>
      <c r="J79" s="11"/>
      <c r="K79" s="11"/>
    </row>
    <row r="80" spans="1:12" x14ac:dyDescent="0.2">
      <c r="C80" s="11">
        <v>71</v>
      </c>
      <c r="D80" s="11">
        <v>23</v>
      </c>
      <c r="E80" s="11">
        <v>10</v>
      </c>
      <c r="F80" s="11">
        <v>3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2">
        <f>SUM(C80:K80)</f>
        <v>112</v>
      </c>
    </row>
    <row r="81" spans="3:11" x14ac:dyDescent="0.2">
      <c r="C81" s="11"/>
      <c r="D81" s="11"/>
      <c r="E81" s="11"/>
      <c r="F81" s="8"/>
      <c r="G81" s="11"/>
      <c r="H81" s="11"/>
      <c r="I81" s="11"/>
      <c r="J81" s="11"/>
      <c r="K81" s="11"/>
    </row>
    <row r="82" spans="3:11" x14ac:dyDescent="0.2">
      <c r="C82" s="11"/>
      <c r="D82" s="11"/>
      <c r="E82" s="11"/>
      <c r="F82" s="8"/>
      <c r="G82" s="11"/>
      <c r="H82" s="11"/>
      <c r="I82" s="11"/>
      <c r="J82" s="11"/>
      <c r="K82" s="11"/>
    </row>
    <row r="83" spans="3:11" x14ac:dyDescent="0.2">
      <c r="C83" s="11"/>
      <c r="D83" s="11"/>
      <c r="E83" s="11"/>
      <c r="F83" s="8"/>
      <c r="G83" s="11"/>
      <c r="H83" s="11"/>
      <c r="I83" s="11"/>
      <c r="J83" s="11"/>
      <c r="K83" s="11"/>
    </row>
    <row r="84" spans="3:11" x14ac:dyDescent="0.2">
      <c r="C84" s="11"/>
      <c r="D84" s="11"/>
      <c r="E84" s="11"/>
      <c r="F84" s="8"/>
      <c r="G84" s="11"/>
      <c r="H84" s="11"/>
      <c r="I84" s="11"/>
      <c r="J84" s="11"/>
      <c r="K84" s="11"/>
    </row>
    <row r="85" spans="3:11" x14ac:dyDescent="0.2">
      <c r="C85" s="11"/>
      <c r="D85" s="11"/>
      <c r="E85" s="11"/>
      <c r="F85" s="8"/>
      <c r="G85" s="11"/>
      <c r="H85" s="11"/>
      <c r="I85" s="11"/>
      <c r="J85" s="11"/>
      <c r="K85" s="11"/>
    </row>
    <row r="86" spans="3:11" x14ac:dyDescent="0.2">
      <c r="F86" s="8"/>
    </row>
  </sheetData>
  <sheetProtection password="89C2" sheet="1" objects="1" scenarios="1" selectLockedCells="1" selectUnlockedCells="1"/>
  <autoFilter ref="A1:K7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7"/>
  <sheetViews>
    <sheetView workbookViewId="0">
      <selection activeCell="E10" sqref="E10"/>
    </sheetView>
  </sheetViews>
  <sheetFormatPr defaultRowHeight="15" x14ac:dyDescent="0.2"/>
  <cols>
    <col min="1" max="1" width="20.6640625" style="21" customWidth="1"/>
    <col min="2" max="2" width="9.1640625" style="141"/>
    <col min="4" max="4" width="20.1640625" style="21" customWidth="1"/>
    <col min="8" max="8" width="11.5" customWidth="1"/>
  </cols>
  <sheetData>
    <row r="1" spans="1:6" ht="16.5" thickBot="1" x14ac:dyDescent="0.3">
      <c r="A1" s="144" t="s">
        <v>416</v>
      </c>
      <c r="B1" s="139" t="s">
        <v>419</v>
      </c>
      <c r="D1" s="151">
        <f>'Do First'!D16</f>
        <v>125.9375</v>
      </c>
      <c r="F1" s="150" t="s">
        <v>445</v>
      </c>
    </row>
    <row r="2" spans="1:6" x14ac:dyDescent="0.2">
      <c r="A2" s="142" t="s">
        <v>531</v>
      </c>
      <c r="B2" s="146">
        <v>13</v>
      </c>
    </row>
    <row r="3" spans="1:6" ht="15.75" x14ac:dyDescent="0.25">
      <c r="A3" s="142" t="s">
        <v>417</v>
      </c>
      <c r="B3" s="146">
        <v>14</v>
      </c>
      <c r="D3" s="151" t="e">
        <f>IF(D1=0,"",VLOOKUP(D1,A:B,2,0))</f>
        <v>#N/A</v>
      </c>
      <c r="E3" s="152" t="s">
        <v>444</v>
      </c>
      <c r="F3" s="151" t="e">
        <f>IF('Reverse RFA dropdown list'!G4="","",'Reverse RFA dropdown list'!G4)</f>
        <v>#N/A</v>
      </c>
    </row>
    <row r="4" spans="1:6" x14ac:dyDescent="0.2">
      <c r="A4" s="142" t="s">
        <v>418</v>
      </c>
      <c r="B4" s="146">
        <v>15</v>
      </c>
    </row>
    <row r="5" spans="1:6" x14ac:dyDescent="0.2">
      <c r="C5" s="149"/>
      <c r="D5" s="145" t="e">
        <f>IF(D3="","",D3)</f>
        <v>#N/A</v>
      </c>
      <c r="F5" s="145" t="e">
        <f>IF(F3="","",F3)</f>
        <v>#N/A</v>
      </c>
    </row>
    <row r="7" spans="1:6" x14ac:dyDescent="0.2">
      <c r="D7" s="142"/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13" sqref="A13"/>
    </sheetView>
  </sheetViews>
  <sheetFormatPr defaultColWidth="9.1640625" defaultRowHeight="15" x14ac:dyDescent="0.25"/>
  <cols>
    <col min="1" max="1" width="27.1640625" style="9" bestFit="1" customWidth="1"/>
    <col min="2" max="2" width="9.1640625" style="9"/>
    <col min="3" max="3" width="29.83203125" style="9" customWidth="1"/>
    <col min="4" max="16384" width="9.1640625" style="9"/>
  </cols>
  <sheetData>
    <row r="1" spans="1:3" x14ac:dyDescent="0.25">
      <c r="A1" s="9">
        <f>'Do First'!D8</f>
        <v>0</v>
      </c>
    </row>
    <row r="3" spans="1:3" x14ac:dyDescent="0.25">
      <c r="A3" s="9" t="e">
        <f>IF(VLOOKUP(A$1,'Dropdown List'!$A:$K,2,0)=0,"",VLOOKUP(A$1,'Dropdown List'!$A:$K,2,0))</f>
        <v>#N/A</v>
      </c>
      <c r="C3" s="32"/>
    </row>
    <row r="4" spans="1:3" x14ac:dyDescent="0.25">
      <c r="A4" s="9" t="e">
        <f>IF(VLOOKUP(A$1,'Dropdown List'!$A:$K,3,0)=0,"",VLOOKUP(A$1,'Dropdown List'!$A:$K,3,0))</f>
        <v>#N/A</v>
      </c>
      <c r="C4" s="32"/>
    </row>
    <row r="5" spans="1:3" x14ac:dyDescent="0.25">
      <c r="A5" s="9" t="e">
        <f>IF(VLOOKUP(A$1,'Dropdown List'!$A:$K,4,0)=0,"",VLOOKUP(A$1,'Dropdown List'!$A:$K,4,0))</f>
        <v>#N/A</v>
      </c>
    </row>
    <row r="6" spans="1:3" x14ac:dyDescent="0.25">
      <c r="A6" s="9" t="e">
        <f>IF(VLOOKUP(A$1,'Dropdown List'!$A:$K,5,0)=0,"",VLOOKUP(A$1,'Dropdown List'!$A:$K,5,0))</f>
        <v>#N/A</v>
      </c>
    </row>
    <row r="7" spans="1:3" x14ac:dyDescent="0.25">
      <c r="A7" s="9" t="e">
        <f>IF(VLOOKUP(A$1,'Dropdown List'!$A:$K,6,0)=0,"",VLOOKUP(A$1,'Dropdown List'!$A:$K,6,0))</f>
        <v>#N/A</v>
      </c>
    </row>
    <row r="8" spans="1:3" x14ac:dyDescent="0.25">
      <c r="A8" s="9" t="e">
        <f>IF(VLOOKUP(A$1,'Dropdown List'!$A:$K,7,0)=0,"",VLOOKUP(A$1,'Dropdown List'!$A:$K,7,0))</f>
        <v>#N/A</v>
      </c>
    </row>
    <row r="9" spans="1:3" x14ac:dyDescent="0.25">
      <c r="A9" s="9" t="e">
        <f>IF(VLOOKUP(A$1,'Dropdown List'!$A:$K,8,0)=0,"",VLOOKUP(A$1,'Dropdown List'!$A:$K,8,0))</f>
        <v>#N/A</v>
      </c>
    </row>
    <row r="10" spans="1:3" x14ac:dyDescent="0.25">
      <c r="A10" s="9" t="e">
        <f>IF(VLOOKUP(A$1,'Dropdown List'!$A:$K,9,0)=0,"",VLOOKUP(A$1,'Dropdown List'!$A:$K,9,0))</f>
        <v>#N/A</v>
      </c>
    </row>
    <row r="11" spans="1:3" x14ac:dyDescent="0.25">
      <c r="A11" s="9" t="e">
        <f>IF(VLOOKUP(A$1,'Dropdown List'!$A:$K,10,0)=0,"",VLOOKUP(A$1,'Dropdown List'!$A:$K,10,0))</f>
        <v>#N/A</v>
      </c>
    </row>
    <row r="12" spans="1:3" x14ac:dyDescent="0.25">
      <c r="A12" s="9" t="e">
        <f>IF(VLOOKUP(A$1,'Dropdown List'!$A:$K,11,0)=0,"",VLOOKUP(A$1,'Dropdown List'!$A:$K,11,0))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2"/>
  <sheetViews>
    <sheetView workbookViewId="0">
      <selection activeCell="A8" sqref="A8"/>
    </sheetView>
  </sheetViews>
  <sheetFormatPr defaultColWidth="9.1640625" defaultRowHeight="15" x14ac:dyDescent="0.25"/>
  <cols>
    <col min="1" max="1" width="44.5" style="9" bestFit="1" customWidth="1"/>
    <col min="2" max="2" width="9.1640625" style="9"/>
    <col min="3" max="3" width="29.83203125" style="9" customWidth="1"/>
    <col min="4" max="16384" width="9.1640625" style="9"/>
  </cols>
  <sheetData>
    <row r="1" spans="1:3" x14ac:dyDescent="0.25">
      <c r="A1" s="9" t="str">
        <f>'Do First'!D12</f>
        <v>Industry Driven Regional Collaborative (IDRC)</v>
      </c>
    </row>
    <row r="3" spans="1:3" x14ac:dyDescent="0.25">
      <c r="A3" s="9" t="str">
        <f>IF(VLOOKUP(A$1,'RFA Info'!$A:$K,2,0)=0,"",VLOOKUP(A$1,'RFA Info'!$A:$K,2,0))</f>
        <v>N/A</v>
      </c>
      <c r="C3" s="32"/>
    </row>
    <row r="4" spans="1:3" x14ac:dyDescent="0.25">
      <c r="A4" s="9" t="str">
        <f>IF(VLOOKUP(A$1,'RFA Info'!$A:$K,3,0)=0,"",VLOOKUP(A$1,'RFA Info'!$A:$K,3,0))</f>
        <v/>
      </c>
      <c r="C4" s="32"/>
    </row>
    <row r="5" spans="1:3" x14ac:dyDescent="0.25">
      <c r="A5" s="9" t="str">
        <f>IF(VLOOKUP(A$1,'RFA Info'!$A:$K,4,0)=0,"",VLOOKUP(A$1,'RFA Info'!$A:$K,4,0))</f>
        <v/>
      </c>
    </row>
    <row r="6" spans="1:3" x14ac:dyDescent="0.25">
      <c r="A6" s="9" t="str">
        <f>IF(VLOOKUP(A$1,'RFA Info'!$A:$K,5,0)=0,"",VLOOKUP(A$1,'RFA Info'!$A:$K,5,0))</f>
        <v/>
      </c>
    </row>
    <row r="7" spans="1:3" x14ac:dyDescent="0.25">
      <c r="A7" s="9" t="str">
        <f>IF(VLOOKUP(A$1,'RFA Info'!$A:$K,6,0)=0,"",VLOOKUP(A$1,'RFA Info'!$A:$K,6,0))</f>
        <v/>
      </c>
    </row>
    <row r="8" spans="1:3" x14ac:dyDescent="0.25">
      <c r="A8" s="9" t="str">
        <f>IF(VLOOKUP(A$1,'RFA Info'!$A:$K,7,0)=0,"",VLOOKUP(A$1,'RFA Info'!$A:$K,7,0))</f>
        <v/>
      </c>
    </row>
    <row r="9" spans="1:3" x14ac:dyDescent="0.25">
      <c r="A9" s="9" t="str">
        <f>IF(VLOOKUP(A$1,'RFA Info'!$A:$K,8,0)=0,"",VLOOKUP(A$1,'RFA Info'!$A:$K,8,0))</f>
        <v/>
      </c>
    </row>
    <row r="10" spans="1:3" x14ac:dyDescent="0.25">
      <c r="A10" s="9" t="str">
        <f>IF(VLOOKUP(A$1,'RFA Info'!$A:$K,9,0)=0,"",VLOOKUP(A$1,'RFA Info'!$A:$K,9,0))</f>
        <v/>
      </c>
    </row>
    <row r="11" spans="1:3" x14ac:dyDescent="0.25">
      <c r="A11" s="9" t="str">
        <f>IF(VLOOKUP(A$1,'RFA Info'!$A:$K,10,0)=0,"",VLOOKUP(A$1,'RFA Info'!$A:$K,10,0))</f>
        <v/>
      </c>
    </row>
    <row r="12" spans="1:3" x14ac:dyDescent="0.25">
      <c r="A12" s="9" t="str">
        <f>IF(VLOOKUP(A$1,'RFA Info'!$A:$K,11,0)=0,"",VLOOKUP(A$1,'RFA Info'!$A:$K,11,0))</f>
        <v/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6"/>
  <sheetViews>
    <sheetView zoomScale="115" zoomScaleNormal="115" workbookViewId="0">
      <selection activeCell="E14" sqref="E14"/>
    </sheetView>
  </sheetViews>
  <sheetFormatPr defaultColWidth="9.1640625" defaultRowHeight="15" x14ac:dyDescent="0.25"/>
  <cols>
    <col min="1" max="1" width="46.83203125" style="12" bestFit="1" customWidth="1"/>
    <col min="2" max="2" width="36.33203125" style="12" bestFit="1" customWidth="1"/>
    <col min="3" max="4" width="9.1640625" style="9"/>
    <col min="5" max="5" width="85.6640625" style="9" customWidth="1"/>
    <col min="6" max="16384" width="9.1640625" style="9"/>
  </cols>
  <sheetData>
    <row r="1" spans="1:5" s="10" customFormat="1" ht="15.75" thickBot="1" x14ac:dyDescent="0.3">
      <c r="A1" s="16" t="s">
        <v>222</v>
      </c>
      <c r="B1" s="15" t="s">
        <v>218</v>
      </c>
      <c r="E1" s="38">
        <f>'Do First'!D10</f>
        <v>0</v>
      </c>
    </row>
    <row r="2" spans="1:5" x14ac:dyDescent="0.25">
      <c r="A2" s="8" t="s">
        <v>107</v>
      </c>
      <c r="B2" s="8" t="s">
        <v>36</v>
      </c>
    </row>
    <row r="3" spans="1:5" x14ac:dyDescent="0.25">
      <c r="A3" s="8" t="s">
        <v>109</v>
      </c>
      <c r="B3" s="8" t="s">
        <v>37</v>
      </c>
    </row>
    <row r="4" spans="1:5" x14ac:dyDescent="0.25">
      <c r="A4" s="8" t="s">
        <v>110</v>
      </c>
      <c r="B4" s="8" t="s">
        <v>38</v>
      </c>
      <c r="E4" s="36" t="str">
        <f>IF(E1=0,"",(VLOOKUP(E1,A:B,2,0)))</f>
        <v/>
      </c>
    </row>
    <row r="5" spans="1:5" x14ac:dyDescent="0.25">
      <c r="A5" s="8" t="s">
        <v>111</v>
      </c>
      <c r="B5" s="8" t="s">
        <v>39</v>
      </c>
    </row>
    <row r="6" spans="1:5" x14ac:dyDescent="0.25">
      <c r="A6" s="8" t="s">
        <v>112</v>
      </c>
      <c r="B6" s="8" t="s">
        <v>40</v>
      </c>
      <c r="E6" s="37" t="str">
        <f>IF('Do First'!D8&lt;&gt;'Reverse District Dropdown list '!E4,"ERROR:  College is not within District selected.  Please reselect College or N/A.","")</f>
        <v/>
      </c>
    </row>
    <row r="7" spans="1:5" x14ac:dyDescent="0.25">
      <c r="A7" s="8" t="s">
        <v>113</v>
      </c>
      <c r="B7" s="8" t="s">
        <v>41</v>
      </c>
    </row>
    <row r="8" spans="1:5" x14ac:dyDescent="0.25">
      <c r="A8" s="8" t="s">
        <v>114</v>
      </c>
      <c r="B8" s="8" t="s">
        <v>42</v>
      </c>
      <c r="E8" s="36" t="str">
        <f>IF(E1="N/A","",E6)</f>
        <v/>
      </c>
    </row>
    <row r="9" spans="1:5" x14ac:dyDescent="0.25">
      <c r="A9" s="8" t="s">
        <v>115</v>
      </c>
      <c r="B9" s="8" t="s">
        <v>42</v>
      </c>
      <c r="E9" s="36"/>
    </row>
    <row r="10" spans="1:5" x14ac:dyDescent="0.25">
      <c r="A10" s="8" t="s">
        <v>116</v>
      </c>
      <c r="B10" s="8" t="s">
        <v>43</v>
      </c>
    </row>
    <row r="11" spans="1:5" x14ac:dyDescent="0.25">
      <c r="A11" s="8" t="s">
        <v>117</v>
      </c>
      <c r="B11" s="8" t="s">
        <v>44</v>
      </c>
    </row>
    <row r="12" spans="1:5" x14ac:dyDescent="0.25">
      <c r="A12" s="8" t="s">
        <v>118</v>
      </c>
      <c r="B12" s="8" t="s">
        <v>45</v>
      </c>
    </row>
    <row r="13" spans="1:5" x14ac:dyDescent="0.25">
      <c r="A13" s="8" t="s">
        <v>119</v>
      </c>
      <c r="B13" s="8" t="s">
        <v>45</v>
      </c>
    </row>
    <row r="14" spans="1:5" x14ac:dyDescent="0.25">
      <c r="A14" s="8" t="s">
        <v>120</v>
      </c>
      <c r="B14" s="8" t="s">
        <v>45</v>
      </c>
    </row>
    <row r="15" spans="1:5" x14ac:dyDescent="0.25">
      <c r="A15" s="8" t="s">
        <v>221</v>
      </c>
      <c r="B15" s="8" t="s">
        <v>46</v>
      </c>
    </row>
    <row r="16" spans="1:5" x14ac:dyDescent="0.25">
      <c r="A16" s="8" t="s">
        <v>121</v>
      </c>
      <c r="B16" s="8" t="s">
        <v>47</v>
      </c>
    </row>
    <row r="17" spans="1:2" x14ac:dyDescent="0.25">
      <c r="A17" s="8" t="s">
        <v>122</v>
      </c>
      <c r="B17" s="8" t="s">
        <v>47</v>
      </c>
    </row>
    <row r="18" spans="1:2" x14ac:dyDescent="0.25">
      <c r="A18" s="8" t="s">
        <v>123</v>
      </c>
      <c r="B18" s="8" t="s">
        <v>47</v>
      </c>
    </row>
    <row r="19" spans="1:2" x14ac:dyDescent="0.25">
      <c r="A19" s="8" t="s">
        <v>124</v>
      </c>
      <c r="B19" s="8" t="s">
        <v>48</v>
      </c>
    </row>
    <row r="20" spans="1:2" x14ac:dyDescent="0.25">
      <c r="A20" s="8" t="s">
        <v>125</v>
      </c>
      <c r="B20" s="8" t="s">
        <v>49</v>
      </c>
    </row>
    <row r="21" spans="1:2" x14ac:dyDescent="0.25">
      <c r="A21" s="8" t="s">
        <v>126</v>
      </c>
      <c r="B21" s="8" t="s">
        <v>50</v>
      </c>
    </row>
    <row r="22" spans="1:2" x14ac:dyDescent="0.25">
      <c r="A22" s="8" t="s">
        <v>127</v>
      </c>
      <c r="B22" s="8" t="s">
        <v>51</v>
      </c>
    </row>
    <row r="23" spans="1:2" x14ac:dyDescent="0.25">
      <c r="A23" s="8" t="s">
        <v>128</v>
      </c>
      <c r="B23" s="8" t="s">
        <v>52</v>
      </c>
    </row>
    <row r="24" spans="1:2" x14ac:dyDescent="0.25">
      <c r="A24" s="8" t="s">
        <v>129</v>
      </c>
      <c r="B24" s="8" t="s">
        <v>52</v>
      </c>
    </row>
    <row r="25" spans="1:2" x14ac:dyDescent="0.25">
      <c r="A25" s="8" t="s">
        <v>130</v>
      </c>
      <c r="B25" s="8" t="s">
        <v>53</v>
      </c>
    </row>
    <row r="26" spans="1:2" x14ac:dyDescent="0.25">
      <c r="A26" s="8" t="s">
        <v>131</v>
      </c>
      <c r="B26" s="8" t="s">
        <v>54</v>
      </c>
    </row>
    <row r="27" spans="1:2" x14ac:dyDescent="0.25">
      <c r="A27" s="8" t="s">
        <v>132</v>
      </c>
      <c r="B27" s="8" t="s">
        <v>55</v>
      </c>
    </row>
    <row r="28" spans="1:2" x14ac:dyDescent="0.25">
      <c r="A28" s="8" t="s">
        <v>133</v>
      </c>
      <c r="B28" s="8" t="s">
        <v>55</v>
      </c>
    </row>
    <row r="29" spans="1:2" x14ac:dyDescent="0.25">
      <c r="A29" s="8" t="s">
        <v>134</v>
      </c>
      <c r="B29" s="8" t="s">
        <v>56</v>
      </c>
    </row>
    <row r="30" spans="1:2" x14ac:dyDescent="0.25">
      <c r="A30" s="8" t="s">
        <v>135</v>
      </c>
      <c r="B30" s="8" t="s">
        <v>57</v>
      </c>
    </row>
    <row r="31" spans="1:2" x14ac:dyDescent="0.25">
      <c r="A31" s="8" t="s">
        <v>136</v>
      </c>
      <c r="B31" s="8" t="s">
        <v>58</v>
      </c>
    </row>
    <row r="32" spans="1:2" x14ac:dyDescent="0.25">
      <c r="A32" s="8" t="s">
        <v>137</v>
      </c>
      <c r="B32" s="8" t="s">
        <v>58</v>
      </c>
    </row>
    <row r="33" spans="1:2" x14ac:dyDescent="0.25">
      <c r="A33" s="8" t="s">
        <v>138</v>
      </c>
      <c r="B33" s="8" t="s">
        <v>58</v>
      </c>
    </row>
    <row r="34" spans="1:2" x14ac:dyDescent="0.25">
      <c r="A34" s="8" t="s">
        <v>139</v>
      </c>
      <c r="B34" s="8" t="s">
        <v>59</v>
      </c>
    </row>
    <row r="35" spans="1:2" x14ac:dyDescent="0.25">
      <c r="A35" s="8" t="s">
        <v>140</v>
      </c>
      <c r="B35" s="8" t="s">
        <v>60</v>
      </c>
    </row>
    <row r="36" spans="1:2" x14ac:dyDescent="0.25">
      <c r="A36" s="8" t="s">
        <v>141</v>
      </c>
      <c r="B36" s="8" t="s">
        <v>61</v>
      </c>
    </row>
    <row r="37" spans="1:2" x14ac:dyDescent="0.25">
      <c r="A37" s="8" t="s">
        <v>142</v>
      </c>
      <c r="B37" s="8" t="s">
        <v>62</v>
      </c>
    </row>
    <row r="38" spans="1:2" x14ac:dyDescent="0.25">
      <c r="A38" s="8" t="s">
        <v>143</v>
      </c>
      <c r="B38" s="8" t="s">
        <v>62</v>
      </c>
    </row>
    <row r="39" spans="1:2" x14ac:dyDescent="0.25">
      <c r="A39" s="8" t="s">
        <v>144</v>
      </c>
      <c r="B39" s="8" t="s">
        <v>62</v>
      </c>
    </row>
    <row r="40" spans="1:2" x14ac:dyDescent="0.25">
      <c r="A40" s="8" t="s">
        <v>145</v>
      </c>
      <c r="B40" s="8" t="s">
        <v>62</v>
      </c>
    </row>
    <row r="41" spans="1:2" x14ac:dyDescent="0.25">
      <c r="A41" s="8" t="s">
        <v>146</v>
      </c>
      <c r="B41" s="8" t="s">
        <v>62</v>
      </c>
    </row>
    <row r="42" spans="1:2" x14ac:dyDescent="0.25">
      <c r="A42" s="8" t="s">
        <v>147</v>
      </c>
      <c r="B42" s="8" t="s">
        <v>62</v>
      </c>
    </row>
    <row r="43" spans="1:2" x14ac:dyDescent="0.25">
      <c r="A43" s="8" t="s">
        <v>148</v>
      </c>
      <c r="B43" s="8" t="s">
        <v>62</v>
      </c>
    </row>
    <row r="44" spans="1:2" x14ac:dyDescent="0.25">
      <c r="A44" s="8" t="s">
        <v>216</v>
      </c>
      <c r="B44" s="8" t="s">
        <v>62</v>
      </c>
    </row>
    <row r="45" spans="1:2" x14ac:dyDescent="0.25">
      <c r="A45" s="8" t="s">
        <v>217</v>
      </c>
      <c r="B45" s="8" t="s">
        <v>62</v>
      </c>
    </row>
    <row r="46" spans="1:2" x14ac:dyDescent="0.25">
      <c r="A46" s="8" t="s">
        <v>149</v>
      </c>
      <c r="B46" s="8" t="s">
        <v>63</v>
      </c>
    </row>
    <row r="47" spans="1:2" x14ac:dyDescent="0.25">
      <c r="A47" s="8" t="s">
        <v>150</v>
      </c>
      <c r="B47" s="8" t="s">
        <v>63</v>
      </c>
    </row>
    <row r="48" spans="1:2" x14ac:dyDescent="0.25">
      <c r="A48" s="8" t="s">
        <v>151</v>
      </c>
      <c r="B48" s="8" t="s">
        <v>63</v>
      </c>
    </row>
    <row r="49" spans="1:2" x14ac:dyDescent="0.25">
      <c r="A49" s="8" t="s">
        <v>152</v>
      </c>
      <c r="B49" s="8" t="s">
        <v>63</v>
      </c>
    </row>
    <row r="50" spans="1:2" x14ac:dyDescent="0.25">
      <c r="A50" s="8" t="s">
        <v>153</v>
      </c>
      <c r="B50" s="8" t="s">
        <v>64</v>
      </c>
    </row>
    <row r="51" spans="1:2" x14ac:dyDescent="0.25">
      <c r="A51" s="8" t="s">
        <v>154</v>
      </c>
      <c r="B51" s="8" t="s">
        <v>65</v>
      </c>
    </row>
    <row r="52" spans="1:2" x14ac:dyDescent="0.25">
      <c r="A52" s="8" t="s">
        <v>155</v>
      </c>
      <c r="B52" s="8" t="s">
        <v>66</v>
      </c>
    </row>
    <row r="53" spans="1:2" x14ac:dyDescent="0.25">
      <c r="A53" s="8" t="s">
        <v>156</v>
      </c>
      <c r="B53" s="8" t="s">
        <v>67</v>
      </c>
    </row>
    <row r="54" spans="1:2" x14ac:dyDescent="0.25">
      <c r="A54" s="8" t="s">
        <v>157</v>
      </c>
      <c r="B54" s="8" t="s">
        <v>68</v>
      </c>
    </row>
    <row r="55" spans="1:2" x14ac:dyDescent="0.25">
      <c r="A55" s="8" t="s">
        <v>158</v>
      </c>
      <c r="B55" s="8" t="s">
        <v>69</v>
      </c>
    </row>
    <row r="56" spans="1:2" x14ac:dyDescent="0.25">
      <c r="A56" s="8" t="s">
        <v>159</v>
      </c>
      <c r="B56" s="8" t="s">
        <v>70</v>
      </c>
    </row>
    <row r="57" spans="1:2" x14ac:dyDescent="0.25">
      <c r="A57" s="8" t="s">
        <v>160</v>
      </c>
      <c r="B57" s="8" t="s">
        <v>71</v>
      </c>
    </row>
    <row r="58" spans="1:2" x14ac:dyDescent="0.25">
      <c r="A58" s="8" t="s">
        <v>161</v>
      </c>
      <c r="B58" s="8" t="s">
        <v>72</v>
      </c>
    </row>
    <row r="59" spans="1:2" x14ac:dyDescent="0.25">
      <c r="A59" s="8" t="s">
        <v>162</v>
      </c>
      <c r="B59" s="8" t="s">
        <v>72</v>
      </c>
    </row>
    <row r="60" spans="1:2" x14ac:dyDescent="0.25">
      <c r="A60" s="8" t="s">
        <v>163</v>
      </c>
      <c r="B60" s="8" t="s">
        <v>73</v>
      </c>
    </row>
    <row r="61" spans="1:2" x14ac:dyDescent="0.25">
      <c r="A61" s="8" t="s">
        <v>164</v>
      </c>
      <c r="B61" s="8" t="s">
        <v>74</v>
      </c>
    </row>
    <row r="62" spans="1:2" x14ac:dyDescent="0.25">
      <c r="A62" s="8" t="s">
        <v>165</v>
      </c>
      <c r="B62" s="8" t="s">
        <v>75</v>
      </c>
    </row>
    <row r="63" spans="1:2" x14ac:dyDescent="0.25">
      <c r="A63" s="8" t="s">
        <v>166</v>
      </c>
      <c r="B63" s="8" t="s">
        <v>76</v>
      </c>
    </row>
    <row r="64" spans="1:2" x14ac:dyDescent="0.25">
      <c r="A64" s="8" t="s">
        <v>167</v>
      </c>
      <c r="B64" s="8" t="s">
        <v>77</v>
      </c>
    </row>
    <row r="65" spans="1:2" x14ac:dyDescent="0.25">
      <c r="A65" s="8" t="s">
        <v>168</v>
      </c>
      <c r="B65" s="8" t="s">
        <v>77</v>
      </c>
    </row>
    <row r="66" spans="1:2" x14ac:dyDescent="0.25">
      <c r="A66" s="8" t="s">
        <v>169</v>
      </c>
      <c r="B66" s="8" t="s">
        <v>77</v>
      </c>
    </row>
    <row r="67" spans="1:2" x14ac:dyDescent="0.25">
      <c r="A67" s="8" t="s">
        <v>170</v>
      </c>
      <c r="B67" s="8" t="s">
        <v>77</v>
      </c>
    </row>
    <row r="68" spans="1:2" x14ac:dyDescent="0.25">
      <c r="A68" s="8" t="s">
        <v>171</v>
      </c>
      <c r="B68" s="8" t="s">
        <v>78</v>
      </c>
    </row>
    <row r="69" spans="1:2" x14ac:dyDescent="0.25">
      <c r="A69" s="8" t="s">
        <v>172</v>
      </c>
      <c r="B69" s="8" t="s">
        <v>78</v>
      </c>
    </row>
    <row r="70" spans="1:2" x14ac:dyDescent="0.25">
      <c r="A70" s="8" t="s">
        <v>173</v>
      </c>
      <c r="B70" s="8" t="s">
        <v>79</v>
      </c>
    </row>
    <row r="71" spans="1:2" x14ac:dyDescent="0.25">
      <c r="A71" s="8" t="s">
        <v>174</v>
      </c>
      <c r="B71" s="8" t="s">
        <v>80</v>
      </c>
    </row>
    <row r="72" spans="1:2" x14ac:dyDescent="0.25">
      <c r="A72" s="13" t="s">
        <v>219</v>
      </c>
      <c r="B72" s="8" t="s">
        <v>81</v>
      </c>
    </row>
    <row r="73" spans="1:2" x14ac:dyDescent="0.25">
      <c r="A73" s="8" t="s">
        <v>175</v>
      </c>
      <c r="B73" s="8" t="s">
        <v>81</v>
      </c>
    </row>
    <row r="74" spans="1:2" x14ac:dyDescent="0.25">
      <c r="A74" s="8" t="s">
        <v>176</v>
      </c>
      <c r="B74" s="8" t="s">
        <v>81</v>
      </c>
    </row>
    <row r="75" spans="1:2" x14ac:dyDescent="0.25">
      <c r="A75" s="8" t="s">
        <v>177</v>
      </c>
      <c r="B75" s="8" t="s">
        <v>82</v>
      </c>
    </row>
    <row r="76" spans="1:2" x14ac:dyDescent="0.25">
      <c r="A76" s="8" t="s">
        <v>178</v>
      </c>
      <c r="B76" s="8" t="s">
        <v>82</v>
      </c>
    </row>
    <row r="77" spans="1:2" x14ac:dyDescent="0.25">
      <c r="A77" s="8" t="s">
        <v>179</v>
      </c>
      <c r="B77" s="8" t="s">
        <v>83</v>
      </c>
    </row>
    <row r="78" spans="1:2" x14ac:dyDescent="0.25">
      <c r="A78" s="8" t="s">
        <v>180</v>
      </c>
      <c r="B78" s="8" t="s">
        <v>83</v>
      </c>
    </row>
    <row r="79" spans="1:2" x14ac:dyDescent="0.25">
      <c r="A79" s="13" t="s">
        <v>181</v>
      </c>
      <c r="B79" s="8" t="s">
        <v>83</v>
      </c>
    </row>
    <row r="80" spans="1:2" x14ac:dyDescent="0.25">
      <c r="A80" s="8" t="s">
        <v>182</v>
      </c>
      <c r="B80" s="8" t="s">
        <v>84</v>
      </c>
    </row>
    <row r="81" spans="1:2" x14ac:dyDescent="0.25">
      <c r="A81" s="8" t="s">
        <v>183</v>
      </c>
      <c r="B81" s="8" t="s">
        <v>85</v>
      </c>
    </row>
    <row r="82" spans="1:2" x14ac:dyDescent="0.25">
      <c r="A82" s="8" t="s">
        <v>184</v>
      </c>
      <c r="B82" s="8" t="s">
        <v>86</v>
      </c>
    </row>
    <row r="83" spans="1:2" x14ac:dyDescent="0.25">
      <c r="A83" s="8" t="s">
        <v>185</v>
      </c>
      <c r="B83" s="8" t="s">
        <v>86</v>
      </c>
    </row>
    <row r="84" spans="1:2" x14ac:dyDescent="0.25">
      <c r="A84" s="8" t="s">
        <v>186</v>
      </c>
      <c r="B84" s="8" t="s">
        <v>87</v>
      </c>
    </row>
    <row r="85" spans="1:2" x14ac:dyDescent="0.25">
      <c r="A85" s="8" t="s">
        <v>262</v>
      </c>
      <c r="B85" s="8" t="s">
        <v>88</v>
      </c>
    </row>
    <row r="86" spans="1:2" x14ac:dyDescent="0.25">
      <c r="A86" s="8" t="s">
        <v>187</v>
      </c>
      <c r="B86" s="8" t="s">
        <v>88</v>
      </c>
    </row>
    <row r="87" spans="1:2" x14ac:dyDescent="0.25">
      <c r="A87" s="8" t="s">
        <v>188</v>
      </c>
      <c r="B87" s="8" t="s">
        <v>88</v>
      </c>
    </row>
    <row r="88" spans="1:2" x14ac:dyDescent="0.25">
      <c r="A88" s="8" t="s">
        <v>189</v>
      </c>
      <c r="B88" s="8" t="s">
        <v>89</v>
      </c>
    </row>
    <row r="89" spans="1:2" x14ac:dyDescent="0.25">
      <c r="A89" s="8" t="s">
        <v>190</v>
      </c>
      <c r="B89" s="8" t="s">
        <v>90</v>
      </c>
    </row>
    <row r="90" spans="1:2" x14ac:dyDescent="0.25">
      <c r="A90" s="8" t="s">
        <v>191</v>
      </c>
      <c r="B90" s="8" t="s">
        <v>91</v>
      </c>
    </row>
    <row r="91" spans="1:2" x14ac:dyDescent="0.25">
      <c r="A91" s="8" t="s">
        <v>192</v>
      </c>
      <c r="B91" s="8" t="s">
        <v>92</v>
      </c>
    </row>
    <row r="92" spans="1:2" x14ac:dyDescent="0.25">
      <c r="A92" s="8" t="s">
        <v>193</v>
      </c>
      <c r="B92" s="13" t="s">
        <v>220</v>
      </c>
    </row>
    <row r="93" spans="1:2" x14ac:dyDescent="0.25">
      <c r="A93" s="8" t="s">
        <v>194</v>
      </c>
      <c r="B93" s="8" t="s">
        <v>93</v>
      </c>
    </row>
    <row r="94" spans="1:2" x14ac:dyDescent="0.25">
      <c r="A94" s="8" t="s">
        <v>195</v>
      </c>
      <c r="B94" s="8" t="s">
        <v>94</v>
      </c>
    </row>
    <row r="95" spans="1:2" x14ac:dyDescent="0.25">
      <c r="A95" s="8" t="s">
        <v>196</v>
      </c>
      <c r="B95" s="8" t="s">
        <v>95</v>
      </c>
    </row>
    <row r="96" spans="1:2" x14ac:dyDescent="0.25">
      <c r="A96" s="8" t="s">
        <v>197</v>
      </c>
      <c r="B96" s="13" t="s">
        <v>96</v>
      </c>
    </row>
    <row r="97" spans="1:2" x14ac:dyDescent="0.25">
      <c r="A97" s="8" t="s">
        <v>198</v>
      </c>
      <c r="B97" s="8" t="s">
        <v>97</v>
      </c>
    </row>
    <row r="98" spans="1:2" x14ac:dyDescent="0.25">
      <c r="A98" s="8" t="s">
        <v>199</v>
      </c>
      <c r="B98" s="8" t="s">
        <v>97</v>
      </c>
    </row>
    <row r="99" spans="1:2" x14ac:dyDescent="0.25">
      <c r="A99" s="8" t="s">
        <v>200</v>
      </c>
      <c r="B99" s="8" t="s">
        <v>98</v>
      </c>
    </row>
    <row r="100" spans="1:2" x14ac:dyDescent="0.25">
      <c r="A100" s="295" t="s">
        <v>561</v>
      </c>
      <c r="B100" s="8" t="s">
        <v>99</v>
      </c>
    </row>
    <row r="101" spans="1:2" x14ac:dyDescent="0.25">
      <c r="A101" s="8" t="s">
        <v>201</v>
      </c>
      <c r="B101" s="8" t="s">
        <v>99</v>
      </c>
    </row>
    <row r="102" spans="1:2" x14ac:dyDescent="0.25">
      <c r="A102" s="8" t="s">
        <v>202</v>
      </c>
      <c r="B102" s="8" t="s">
        <v>99</v>
      </c>
    </row>
    <row r="103" spans="1:2" x14ac:dyDescent="0.25">
      <c r="A103" s="8" t="s">
        <v>203</v>
      </c>
      <c r="B103" s="8" t="s">
        <v>100</v>
      </c>
    </row>
    <row r="104" spans="1:2" x14ac:dyDescent="0.25">
      <c r="A104" s="8" t="s">
        <v>204</v>
      </c>
      <c r="B104" s="8" t="s">
        <v>100</v>
      </c>
    </row>
    <row r="105" spans="1:2" x14ac:dyDescent="0.25">
      <c r="A105" s="8" t="s">
        <v>205</v>
      </c>
      <c r="B105" s="8" t="s">
        <v>100</v>
      </c>
    </row>
    <row r="106" spans="1:2" x14ac:dyDescent="0.25">
      <c r="A106" s="8" t="s">
        <v>206</v>
      </c>
      <c r="B106" s="8" t="s">
        <v>101</v>
      </c>
    </row>
    <row r="107" spans="1:2" x14ac:dyDescent="0.25">
      <c r="A107" s="8" t="s">
        <v>207</v>
      </c>
      <c r="B107" s="8" t="s">
        <v>102</v>
      </c>
    </row>
    <row r="108" spans="1:2" x14ac:dyDescent="0.25">
      <c r="A108" s="8" t="s">
        <v>208</v>
      </c>
      <c r="B108" s="8" t="s">
        <v>102</v>
      </c>
    </row>
    <row r="109" spans="1:2" x14ac:dyDescent="0.25">
      <c r="A109" s="8" t="s">
        <v>209</v>
      </c>
      <c r="B109" s="8" t="s">
        <v>103</v>
      </c>
    </row>
    <row r="110" spans="1:2" x14ac:dyDescent="0.25">
      <c r="A110" s="8" t="s">
        <v>210</v>
      </c>
      <c r="B110" s="8" t="s">
        <v>104</v>
      </c>
    </row>
    <row r="111" spans="1:2" x14ac:dyDescent="0.25">
      <c r="A111" s="8" t="s">
        <v>211</v>
      </c>
      <c r="B111" s="8" t="s">
        <v>104</v>
      </c>
    </row>
    <row r="112" spans="1:2" x14ac:dyDescent="0.25">
      <c r="A112" s="8" t="s">
        <v>212</v>
      </c>
      <c r="B112" s="8" t="s">
        <v>105</v>
      </c>
    </row>
    <row r="113" spans="1:2" x14ac:dyDescent="0.25">
      <c r="A113" s="8" t="s">
        <v>213</v>
      </c>
      <c r="B113" s="8" t="s">
        <v>105</v>
      </c>
    </row>
    <row r="114" spans="1:2" x14ac:dyDescent="0.25">
      <c r="A114" s="8" t="s">
        <v>214</v>
      </c>
      <c r="B114" s="8" t="s">
        <v>106</v>
      </c>
    </row>
    <row r="115" spans="1:2" x14ac:dyDescent="0.25">
      <c r="A115" s="8" t="s">
        <v>215</v>
      </c>
      <c r="B115" s="8" t="s">
        <v>106</v>
      </c>
    </row>
    <row r="116" spans="1:2" x14ac:dyDescent="0.25">
      <c r="A116" s="11" t="s">
        <v>221</v>
      </c>
    </row>
    <row r="117" spans="1:2" x14ac:dyDescent="0.25">
      <c r="A117" s="11"/>
    </row>
    <row r="118" spans="1:2" x14ac:dyDescent="0.25">
      <c r="A118" s="11"/>
    </row>
    <row r="119" spans="1:2" x14ac:dyDescent="0.25">
      <c r="A119" s="11"/>
    </row>
    <row r="120" spans="1:2" x14ac:dyDescent="0.25">
      <c r="A120" s="11"/>
    </row>
    <row r="121" spans="1:2" x14ac:dyDescent="0.25">
      <c r="A121" s="11"/>
    </row>
    <row r="122" spans="1:2" x14ac:dyDescent="0.25">
      <c r="A122" s="11"/>
    </row>
    <row r="123" spans="1:2" x14ac:dyDescent="0.25">
      <c r="A123" s="11"/>
    </row>
    <row r="124" spans="1:2" x14ac:dyDescent="0.25">
      <c r="A124" s="11"/>
    </row>
    <row r="125" spans="1:2" x14ac:dyDescent="0.25">
      <c r="A125" s="11"/>
    </row>
    <row r="126" spans="1:2" x14ac:dyDescent="0.25">
      <c r="A126" s="11"/>
    </row>
  </sheetData>
  <sheetProtection password="89C2" sheet="1" objects="1" scenarios="1" selectLockedCells="1" selectUnlockedCells="1"/>
  <autoFilter ref="A1:B15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7"/>
  <sheetViews>
    <sheetView topLeftCell="B1" workbookViewId="0">
      <selection activeCell="F9" sqref="F9"/>
    </sheetView>
  </sheetViews>
  <sheetFormatPr defaultColWidth="9.1640625" defaultRowHeight="15" x14ac:dyDescent="0.2"/>
  <cols>
    <col min="1" max="1" width="83.5" style="21" bestFit="1" customWidth="1"/>
    <col min="2" max="2" width="14.1640625" style="141" bestFit="1" customWidth="1"/>
    <col min="3" max="3" width="46.5" style="141" customWidth="1"/>
    <col min="4" max="4" width="52" style="140" customWidth="1"/>
    <col min="5" max="5" width="9.33203125"/>
    <col min="6" max="6" width="9.1640625" style="21"/>
    <col min="7" max="7" width="57.83203125" style="21" customWidth="1"/>
    <col min="8" max="16384" width="9.1640625" style="21"/>
  </cols>
  <sheetData>
    <row r="1" spans="1:7" ht="15.75" thickBot="1" x14ac:dyDescent="0.25">
      <c r="B1" s="139" t="s">
        <v>413</v>
      </c>
      <c r="C1" s="139" t="s">
        <v>414</v>
      </c>
      <c r="D1" s="147" t="s">
        <v>433</v>
      </c>
      <c r="G1" s="143" t="str">
        <f>'Do First'!R14</f>
        <v>Industry Driven Regional Collaborative (IDRC)</v>
      </c>
    </row>
    <row r="2" spans="1:7" x14ac:dyDescent="0.2">
      <c r="A2" s="21" t="str">
        <f>CONCATENATE(C2,D2)</f>
        <v>Regional ConsortiaN/A</v>
      </c>
      <c r="B2" s="140" t="s">
        <v>420</v>
      </c>
      <c r="C2" s="21" t="s">
        <v>403</v>
      </c>
      <c r="D2" s="148" t="s">
        <v>221</v>
      </c>
    </row>
    <row r="3" spans="1:7" x14ac:dyDescent="0.2">
      <c r="A3" s="21" t="str">
        <f t="shared" ref="A3:A24" si="0">CONCATENATE(C3,D3)</f>
        <v>Sector NavigatorAdvanced Manufacturing</v>
      </c>
      <c r="B3" s="140" t="s">
        <v>421</v>
      </c>
      <c r="C3" s="21" t="s">
        <v>404</v>
      </c>
      <c r="D3" s="21" t="s">
        <v>451</v>
      </c>
      <c r="E3" s="21"/>
    </row>
    <row r="4" spans="1:7" x14ac:dyDescent="0.2">
      <c r="A4" s="21" t="str">
        <f t="shared" si="0"/>
        <v>Sector NavigatorAdvanced Transportation &amp; Renewables</v>
      </c>
      <c r="B4" s="140" t="s">
        <v>421</v>
      </c>
      <c r="C4" s="21" t="s">
        <v>404</v>
      </c>
      <c r="D4" s="21" t="s">
        <v>452</v>
      </c>
      <c r="E4" s="21"/>
      <c r="G4" s="143" t="e">
        <f>IF(G1="","",(VLOOKUP(G1,A:D,2,0)))</f>
        <v>#N/A</v>
      </c>
    </row>
    <row r="5" spans="1:7" x14ac:dyDescent="0.2">
      <c r="A5" s="21" t="str">
        <f t="shared" si="0"/>
        <v>Sector NavigatorLife Sciences/Biotech</v>
      </c>
      <c r="B5" s="140" t="s">
        <v>421</v>
      </c>
      <c r="C5" s="21" t="s">
        <v>404</v>
      </c>
      <c r="D5" s="21" t="s">
        <v>359</v>
      </c>
      <c r="E5" s="21"/>
    </row>
    <row r="6" spans="1:7" x14ac:dyDescent="0.2">
      <c r="A6" s="21" t="str">
        <f t="shared" si="0"/>
        <v>Sector NavigatorAgriculture, Water &amp; Environment Tech</v>
      </c>
      <c r="B6" s="140" t="s">
        <v>421</v>
      </c>
      <c r="C6" s="21" t="s">
        <v>404</v>
      </c>
      <c r="D6" s="21" t="s">
        <v>360</v>
      </c>
      <c r="E6" s="21"/>
      <c r="G6" s="143"/>
    </row>
    <row r="7" spans="1:7" x14ac:dyDescent="0.2">
      <c r="A7" s="21" t="str">
        <f t="shared" si="0"/>
        <v>Sector NavigatorHealth</v>
      </c>
      <c r="B7" s="140" t="s">
        <v>421</v>
      </c>
      <c r="C7" s="21" t="s">
        <v>404</v>
      </c>
      <c r="D7" s="21" t="s">
        <v>361</v>
      </c>
      <c r="E7" s="21"/>
    </row>
    <row r="8" spans="1:7" x14ac:dyDescent="0.2">
      <c r="A8" s="21" t="str">
        <f t="shared" si="0"/>
        <v>Sector NavigatorGlobal Trade &amp; Logistics</v>
      </c>
      <c r="B8" s="140" t="s">
        <v>421</v>
      </c>
      <c r="C8" s="21" t="s">
        <v>404</v>
      </c>
      <c r="D8" s="21" t="s">
        <v>362</v>
      </c>
      <c r="E8" s="21"/>
    </row>
    <row r="9" spans="1:7" x14ac:dyDescent="0.2">
      <c r="A9" s="21" t="str">
        <f t="shared" si="0"/>
        <v>Sector NavigatorInfo &amp; Comm Tech (ICT)/Digital Media</v>
      </c>
      <c r="B9" s="140" t="s">
        <v>421</v>
      </c>
      <c r="C9" s="21" t="s">
        <v>404</v>
      </c>
      <c r="D9" s="21" t="s">
        <v>363</v>
      </c>
      <c r="E9" s="21"/>
    </row>
    <row r="10" spans="1:7" x14ac:dyDescent="0.2">
      <c r="A10" s="21" t="str">
        <f t="shared" si="0"/>
        <v>Sector NavigatorSmall Business</v>
      </c>
      <c r="B10" s="140" t="s">
        <v>421</v>
      </c>
      <c r="C10" s="21" t="s">
        <v>404</v>
      </c>
      <c r="D10" s="21" t="s">
        <v>364</v>
      </c>
      <c r="E10" s="21"/>
    </row>
    <row r="11" spans="1:7" x14ac:dyDescent="0.2">
      <c r="A11" s="21" t="str">
        <f t="shared" si="0"/>
        <v>Sector NavigatorEnergy (Efficiency) &amp; Utilities</v>
      </c>
      <c r="B11" s="140" t="s">
        <v>421</v>
      </c>
      <c r="C11" s="21" t="s">
        <v>404</v>
      </c>
      <c r="D11" s="21" t="s">
        <v>365</v>
      </c>
      <c r="E11" s="21"/>
    </row>
    <row r="12" spans="1:7" x14ac:dyDescent="0.2">
      <c r="A12" s="21" t="str">
        <f t="shared" si="0"/>
        <v>Sector NavigatorRetail Hospitality/Tourism/Learn &amp; Earn</v>
      </c>
      <c r="B12" s="140" t="s">
        <v>421</v>
      </c>
      <c r="C12" s="21" t="s">
        <v>404</v>
      </c>
      <c r="D12" s="21" t="s">
        <v>453</v>
      </c>
      <c r="E12" s="21"/>
    </row>
    <row r="13" spans="1:7" x14ac:dyDescent="0.2">
      <c r="A13" s="21" t="str">
        <f t="shared" si="0"/>
        <v>Deputy Sector NavigatorAdvanced Manufacturing</v>
      </c>
      <c r="B13" s="140" t="s">
        <v>422</v>
      </c>
      <c r="C13" s="21" t="s">
        <v>366</v>
      </c>
      <c r="D13" s="21" t="s">
        <v>451</v>
      </c>
      <c r="E13" s="21"/>
    </row>
    <row r="14" spans="1:7" x14ac:dyDescent="0.2">
      <c r="A14" s="21" t="str">
        <f t="shared" si="0"/>
        <v>Deputy Sector NavigatorAdvanced Transportation &amp; Renewables</v>
      </c>
      <c r="B14" s="140" t="s">
        <v>423</v>
      </c>
      <c r="C14" s="21" t="s">
        <v>366</v>
      </c>
      <c r="D14" s="21" t="s">
        <v>452</v>
      </c>
      <c r="E14" s="21"/>
    </row>
    <row r="15" spans="1:7" x14ac:dyDescent="0.2">
      <c r="A15" s="21" t="str">
        <f t="shared" si="0"/>
        <v>Deputy Sector NavigatorLife Sciences/Biotech</v>
      </c>
      <c r="B15" s="140" t="s">
        <v>424</v>
      </c>
      <c r="C15" s="21" t="s">
        <v>366</v>
      </c>
      <c r="D15" s="21" t="s">
        <v>359</v>
      </c>
      <c r="E15" s="21"/>
    </row>
    <row r="16" spans="1:7" x14ac:dyDescent="0.2">
      <c r="A16" s="21" t="str">
        <f t="shared" si="0"/>
        <v>Deputy Sector NavigatorAgriculture, Water &amp; Environment Tech</v>
      </c>
      <c r="B16" s="140" t="s">
        <v>425</v>
      </c>
      <c r="C16" s="21" t="s">
        <v>366</v>
      </c>
      <c r="D16" s="21" t="s">
        <v>360</v>
      </c>
      <c r="E16" s="21"/>
    </row>
    <row r="17" spans="1:5" x14ac:dyDescent="0.2">
      <c r="A17" s="21" t="str">
        <f t="shared" si="0"/>
        <v>Deputy Sector NavigatorHealth</v>
      </c>
      <c r="B17" s="140" t="s">
        <v>426</v>
      </c>
      <c r="C17" s="21" t="s">
        <v>366</v>
      </c>
      <c r="D17" s="21" t="s">
        <v>361</v>
      </c>
      <c r="E17" s="21"/>
    </row>
    <row r="18" spans="1:5" x14ac:dyDescent="0.2">
      <c r="A18" s="21" t="str">
        <f t="shared" si="0"/>
        <v>Deputy Sector NavigatorGlobal Trade &amp; Logistics</v>
      </c>
      <c r="B18" s="140" t="s">
        <v>427</v>
      </c>
      <c r="C18" s="21" t="s">
        <v>366</v>
      </c>
      <c r="D18" s="21" t="s">
        <v>362</v>
      </c>
      <c r="E18" s="21"/>
    </row>
    <row r="19" spans="1:5" x14ac:dyDescent="0.2">
      <c r="A19" s="21" t="str">
        <f t="shared" si="0"/>
        <v>Deputy Sector NavigatorInfo &amp; Comm Tech (ICT)/Digital Media</v>
      </c>
      <c r="B19" s="140" t="s">
        <v>428</v>
      </c>
      <c r="C19" s="21" t="s">
        <v>366</v>
      </c>
      <c r="D19" s="21" t="s">
        <v>363</v>
      </c>
      <c r="E19" s="21"/>
    </row>
    <row r="20" spans="1:5" x14ac:dyDescent="0.2">
      <c r="A20" s="21" t="str">
        <f t="shared" si="0"/>
        <v>Deputy Sector NavigatorSmall Business</v>
      </c>
      <c r="B20" s="140" t="s">
        <v>429</v>
      </c>
      <c r="C20" s="21" t="s">
        <v>366</v>
      </c>
      <c r="D20" s="21" t="s">
        <v>364</v>
      </c>
      <c r="E20" s="21"/>
    </row>
    <row r="21" spans="1:5" x14ac:dyDescent="0.2">
      <c r="A21" s="21" t="str">
        <f t="shared" si="0"/>
        <v>Deputy Sector NavigatorEnergy (Efficiency) &amp; Utilities</v>
      </c>
      <c r="B21" s="140" t="s">
        <v>430</v>
      </c>
      <c r="C21" s="21" t="s">
        <v>366</v>
      </c>
      <c r="D21" s="21" t="s">
        <v>365</v>
      </c>
      <c r="E21" s="21"/>
    </row>
    <row r="22" spans="1:5" x14ac:dyDescent="0.2">
      <c r="A22" s="21" t="str">
        <f t="shared" si="0"/>
        <v>Deputy Sector NavigatorRetail Hospitality/Tourism/Learn &amp; Earn</v>
      </c>
      <c r="B22" s="140" t="s">
        <v>431</v>
      </c>
      <c r="C22" s="21" t="s">
        <v>366</v>
      </c>
      <c r="D22" s="21" t="s">
        <v>453</v>
      </c>
      <c r="E22" s="21"/>
    </row>
    <row r="23" spans="1:5" x14ac:dyDescent="0.2">
      <c r="A23" s="21" t="str">
        <f t="shared" si="0"/>
        <v>Technical Assistance Provider CoEN/A</v>
      </c>
      <c r="B23" s="140" t="s">
        <v>432</v>
      </c>
      <c r="C23" s="21" t="s">
        <v>405</v>
      </c>
      <c r="D23" s="148" t="s">
        <v>221</v>
      </c>
      <c r="E23" s="21"/>
    </row>
    <row r="24" spans="1:5" x14ac:dyDescent="0.2">
      <c r="A24" s="21" t="str">
        <f t="shared" si="0"/>
        <v>Industry Driven Regional Collaborative (IDRC)N/A</v>
      </c>
      <c r="B24" s="140">
        <v>327</v>
      </c>
      <c r="C24" s="119" t="s">
        <v>530</v>
      </c>
      <c r="D24" s="148" t="s">
        <v>221</v>
      </c>
      <c r="E24" s="21"/>
    </row>
    <row r="25" spans="1:5" x14ac:dyDescent="0.2">
      <c r="E25" s="21"/>
    </row>
    <row r="26" spans="1:5" x14ac:dyDescent="0.2">
      <c r="E26" s="21"/>
    </row>
    <row r="27" spans="1:5" x14ac:dyDescent="0.2">
      <c r="E27" s="21"/>
    </row>
  </sheetData>
  <sheetProtection password="89C2" sheet="1" objects="1" scenarios="1"/>
  <autoFilter ref="D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"/>
  <sheetViews>
    <sheetView workbookViewId="0">
      <selection activeCell="B8" sqref="B8"/>
    </sheetView>
  </sheetViews>
  <sheetFormatPr defaultColWidth="9.1640625" defaultRowHeight="15" x14ac:dyDescent="0.2"/>
  <cols>
    <col min="1" max="1" width="60.33203125" style="141" bestFit="1" customWidth="1"/>
    <col min="2" max="2" width="52" style="140" customWidth="1"/>
    <col min="3" max="3" width="51.5" bestFit="1" customWidth="1"/>
    <col min="4" max="4" width="28.6640625" style="21" bestFit="1" customWidth="1"/>
    <col min="5" max="5" width="51.33203125" style="21" bestFit="1" customWidth="1"/>
    <col min="6" max="6" width="9.1640625" style="21"/>
    <col min="7" max="7" width="33" style="21" bestFit="1" customWidth="1"/>
    <col min="8" max="8" width="50.6640625" style="21" bestFit="1" customWidth="1"/>
    <col min="9" max="9" width="20.5" style="21" bestFit="1" customWidth="1"/>
    <col min="10" max="10" width="38.5" style="21" bestFit="1" customWidth="1"/>
    <col min="11" max="11" width="51.83203125" style="21" bestFit="1" customWidth="1"/>
    <col min="12" max="16384" width="9.1640625" style="21"/>
  </cols>
  <sheetData>
    <row r="1" spans="1:11" ht="15.75" thickBot="1" x14ac:dyDescent="0.25">
      <c r="A1" s="139" t="s">
        <v>414</v>
      </c>
      <c r="B1" s="147" t="s">
        <v>434</v>
      </c>
      <c r="C1" s="147" t="s">
        <v>435</v>
      </c>
      <c r="D1" s="147" t="s">
        <v>436</v>
      </c>
      <c r="E1" s="147" t="s">
        <v>437</v>
      </c>
      <c r="F1" s="147" t="s">
        <v>438</v>
      </c>
      <c r="G1" s="147" t="s">
        <v>439</v>
      </c>
      <c r="H1" s="147" t="s">
        <v>440</v>
      </c>
      <c r="I1" s="147" t="s">
        <v>441</v>
      </c>
      <c r="J1" s="147" t="s">
        <v>442</v>
      </c>
      <c r="K1" s="147" t="s">
        <v>443</v>
      </c>
    </row>
    <row r="2" spans="1:11" x14ac:dyDescent="0.2">
      <c r="A2" s="21" t="s">
        <v>403</v>
      </c>
      <c r="B2" s="148" t="s">
        <v>221</v>
      </c>
    </row>
    <row r="3" spans="1:11" x14ac:dyDescent="0.2">
      <c r="A3" s="21" t="s">
        <v>404</v>
      </c>
      <c r="B3" s="21" t="s">
        <v>451</v>
      </c>
      <c r="C3" s="21" t="s">
        <v>452</v>
      </c>
      <c r="D3" s="21" t="s">
        <v>359</v>
      </c>
      <c r="E3" s="21" t="s">
        <v>360</v>
      </c>
      <c r="F3" s="21" t="s">
        <v>361</v>
      </c>
      <c r="G3" s="21" t="s">
        <v>362</v>
      </c>
      <c r="H3" s="21" t="s">
        <v>363</v>
      </c>
      <c r="I3" s="21" t="s">
        <v>364</v>
      </c>
      <c r="J3" s="21" t="s">
        <v>365</v>
      </c>
      <c r="K3" s="21" t="s">
        <v>453</v>
      </c>
    </row>
    <row r="4" spans="1:11" x14ac:dyDescent="0.2">
      <c r="A4" s="21" t="s">
        <v>366</v>
      </c>
      <c r="B4" s="21" t="s">
        <v>451</v>
      </c>
      <c r="C4" s="21" t="s">
        <v>452</v>
      </c>
      <c r="D4" s="21" t="s">
        <v>359</v>
      </c>
      <c r="E4" s="21" t="s">
        <v>360</v>
      </c>
      <c r="F4" s="21" t="s">
        <v>361</v>
      </c>
      <c r="G4" s="21" t="s">
        <v>362</v>
      </c>
      <c r="H4" s="21" t="s">
        <v>363</v>
      </c>
      <c r="I4" s="21" t="s">
        <v>364</v>
      </c>
      <c r="J4" s="21" t="s">
        <v>365</v>
      </c>
      <c r="K4" s="21" t="s">
        <v>453</v>
      </c>
    </row>
    <row r="5" spans="1:11" x14ac:dyDescent="0.2">
      <c r="A5" s="21" t="s">
        <v>405</v>
      </c>
      <c r="B5" s="148" t="s">
        <v>221</v>
      </c>
      <c r="C5" s="21"/>
    </row>
    <row r="6" spans="1:11" x14ac:dyDescent="0.2">
      <c r="A6" s="119" t="s">
        <v>530</v>
      </c>
      <c r="B6" s="148" t="s">
        <v>221</v>
      </c>
      <c r="C6" s="21"/>
    </row>
    <row r="7" spans="1:11" x14ac:dyDescent="0.2">
      <c r="C7" s="21"/>
    </row>
    <row r="8" spans="1:11" x14ac:dyDescent="0.2">
      <c r="C8" s="21"/>
    </row>
    <row r="9" spans="1:11" x14ac:dyDescent="0.2">
      <c r="C9" s="21"/>
    </row>
  </sheetData>
  <sheetProtection password="89C2" sheet="1" objects="1" scenarios="1" selectLockedCells="1" selectUnlockedCells="1"/>
  <autoFilter ref="A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X36"/>
  <sheetViews>
    <sheetView topLeftCell="B1" workbookViewId="0">
      <selection activeCell="D35" sqref="D35"/>
    </sheetView>
  </sheetViews>
  <sheetFormatPr defaultColWidth="9.1640625" defaultRowHeight="14.25" x14ac:dyDescent="0.2"/>
  <cols>
    <col min="1" max="1" width="89.5" style="120" customWidth="1"/>
    <col min="2" max="2" width="11.83203125" style="120" customWidth="1"/>
    <col min="3" max="3" width="88.1640625" style="120" customWidth="1"/>
    <col min="4" max="4" width="14.5" style="127" bestFit="1" customWidth="1"/>
    <col min="5" max="16384" width="9.1640625" style="120"/>
  </cols>
  <sheetData>
    <row r="2" spans="2:24" ht="42.75" x14ac:dyDescent="0.2">
      <c r="B2" s="120" t="s">
        <v>303</v>
      </c>
      <c r="C2" s="121" t="s">
        <v>337</v>
      </c>
      <c r="D2" s="122">
        <v>1</v>
      </c>
      <c r="E2" s="120" t="e">
        <f>'Do First'!#REF!</f>
        <v>#REF!</v>
      </c>
    </row>
    <row r="3" spans="2:24" ht="28.15" customHeight="1" x14ac:dyDescent="0.2">
      <c r="B3" s="120" t="s">
        <v>304</v>
      </c>
      <c r="C3" s="121" t="s">
        <v>338</v>
      </c>
      <c r="D3" s="122"/>
      <c r="E3" s="120" t="e">
        <f>VLOOKUP(E2,B2:C36,2,0)</f>
        <v>#REF!</v>
      </c>
    </row>
    <row r="4" spans="2:24" ht="28.15" customHeight="1" x14ac:dyDescent="0.2">
      <c r="B4" s="120" t="s">
        <v>305</v>
      </c>
      <c r="C4" s="121" t="s">
        <v>339</v>
      </c>
      <c r="D4" s="122"/>
    </row>
    <row r="5" spans="2:24" ht="28.15" customHeight="1" x14ac:dyDescent="0.2">
      <c r="B5" s="120" t="s">
        <v>306</v>
      </c>
      <c r="C5" s="120" t="s">
        <v>340</v>
      </c>
      <c r="D5" s="122">
        <v>2</v>
      </c>
      <c r="E5" s="120" t="e">
        <f>'Do First'!#REF!</f>
        <v>#REF!</v>
      </c>
    </row>
    <row r="6" spans="2:24" ht="28.15" customHeight="1" x14ac:dyDescent="0.2">
      <c r="B6" s="120" t="s">
        <v>307</v>
      </c>
      <c r="C6" s="120" t="s">
        <v>341</v>
      </c>
      <c r="D6" s="122"/>
      <c r="E6" s="120" t="e">
        <f>VLOOKUP(E5,B2:C36,2,0)</f>
        <v>#REF!</v>
      </c>
    </row>
    <row r="7" spans="2:24" ht="28.15" customHeight="1" x14ac:dyDescent="0.2">
      <c r="B7" s="120" t="s">
        <v>308</v>
      </c>
      <c r="C7" s="120" t="s">
        <v>342</v>
      </c>
      <c r="D7" s="122"/>
    </row>
    <row r="8" spans="2:24" s="123" customFormat="1" ht="28.15" customHeight="1" x14ac:dyDescent="0.2">
      <c r="B8" s="125" t="s">
        <v>388</v>
      </c>
      <c r="C8" s="133" t="s">
        <v>343</v>
      </c>
      <c r="D8" s="124">
        <v>3</v>
      </c>
      <c r="E8" s="125" t="e">
        <f>'Do First'!#REF!</f>
        <v>#REF!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2:24" ht="28.15" customHeight="1" x14ac:dyDescent="0.2">
      <c r="B9" s="120" t="s">
        <v>309</v>
      </c>
      <c r="C9" s="120" t="s">
        <v>344</v>
      </c>
      <c r="D9" s="122"/>
      <c r="E9" s="120" t="e">
        <f>VLOOKUP(E8,B2:C36,2,0)</f>
        <v>#REF!</v>
      </c>
    </row>
    <row r="10" spans="2:24" ht="28.15" customHeight="1" x14ac:dyDescent="0.2">
      <c r="B10" s="120" t="s">
        <v>310</v>
      </c>
      <c r="C10" s="121" t="s">
        <v>345</v>
      </c>
      <c r="D10" s="122"/>
    </row>
    <row r="11" spans="2:24" ht="28.15" customHeight="1" x14ac:dyDescent="0.2">
      <c r="B11" s="120" t="s">
        <v>311</v>
      </c>
      <c r="C11" s="121" t="s">
        <v>346</v>
      </c>
      <c r="D11" s="122">
        <v>4</v>
      </c>
      <c r="E11" s="120" t="e">
        <f>'Do First'!#REF!</f>
        <v>#REF!</v>
      </c>
    </row>
    <row r="12" spans="2:24" ht="28.15" customHeight="1" x14ac:dyDescent="0.2">
      <c r="B12" s="120" t="s">
        <v>312</v>
      </c>
      <c r="C12" s="121" t="s">
        <v>347</v>
      </c>
      <c r="D12" s="122"/>
      <c r="E12" s="120" t="e">
        <f>VLOOKUP(E11,B2:C36,2,0)</f>
        <v>#REF!</v>
      </c>
    </row>
    <row r="13" spans="2:24" ht="28.15" customHeight="1" x14ac:dyDescent="0.2">
      <c r="B13" s="120" t="s">
        <v>313</v>
      </c>
      <c r="C13" s="121" t="s">
        <v>348</v>
      </c>
      <c r="D13" s="122"/>
    </row>
    <row r="14" spans="2:24" ht="28.15" customHeight="1" x14ac:dyDescent="0.2">
      <c r="B14" s="120" t="s">
        <v>314</v>
      </c>
      <c r="C14" s="121" t="s">
        <v>349</v>
      </c>
      <c r="D14" s="122">
        <v>5</v>
      </c>
      <c r="E14" s="120" t="e">
        <f>'Do First'!#REF!</f>
        <v>#REF!</v>
      </c>
    </row>
    <row r="15" spans="2:24" ht="28.15" customHeight="1" x14ac:dyDescent="0.2">
      <c r="B15" s="120" t="s">
        <v>315</v>
      </c>
      <c r="C15" s="121" t="s">
        <v>350</v>
      </c>
      <c r="D15" s="122"/>
      <c r="E15" s="120" t="e">
        <f>VLOOKUP(E14,B2:C36,2,0)</f>
        <v>#REF!</v>
      </c>
    </row>
    <row r="16" spans="2:24" ht="28.15" customHeight="1" x14ac:dyDescent="0.2">
      <c r="B16" s="120" t="s">
        <v>316</v>
      </c>
      <c r="C16" s="121" t="s">
        <v>351</v>
      </c>
      <c r="D16" s="122"/>
    </row>
    <row r="17" spans="2:4" ht="28.15" customHeight="1" x14ac:dyDescent="0.2">
      <c r="B17" s="120" t="s">
        <v>317</v>
      </c>
      <c r="C17" s="121" t="s">
        <v>389</v>
      </c>
      <c r="D17" s="122"/>
    </row>
    <row r="18" spans="2:4" ht="28.15" customHeight="1" x14ac:dyDescent="0.2">
      <c r="B18" s="120" t="s">
        <v>318</v>
      </c>
      <c r="C18" s="121" t="s">
        <v>390</v>
      </c>
      <c r="D18" s="122"/>
    </row>
    <row r="19" spans="2:4" ht="28.15" customHeight="1" x14ac:dyDescent="0.2">
      <c r="B19" s="120" t="s">
        <v>319</v>
      </c>
      <c r="C19" s="121" t="s">
        <v>391</v>
      </c>
      <c r="D19" s="122"/>
    </row>
    <row r="20" spans="2:4" ht="28.15" customHeight="1" x14ac:dyDescent="0.2">
      <c r="B20" s="120" t="s">
        <v>320</v>
      </c>
      <c r="C20" s="121" t="s">
        <v>392</v>
      </c>
      <c r="D20" s="122"/>
    </row>
    <row r="21" spans="2:4" ht="28.15" customHeight="1" x14ac:dyDescent="0.2">
      <c r="B21" s="120" t="s">
        <v>321</v>
      </c>
      <c r="C21" s="121" t="s">
        <v>393</v>
      </c>
      <c r="D21" s="122"/>
    </row>
    <row r="22" spans="2:4" ht="28.15" customHeight="1" x14ac:dyDescent="0.2">
      <c r="B22" s="120" t="s">
        <v>322</v>
      </c>
      <c r="C22" s="121" t="s">
        <v>352</v>
      </c>
      <c r="D22" s="122"/>
    </row>
    <row r="23" spans="2:4" ht="28.15" customHeight="1" x14ac:dyDescent="0.2">
      <c r="B23" s="120" t="s">
        <v>323</v>
      </c>
      <c r="C23" s="121" t="s">
        <v>394</v>
      </c>
      <c r="D23" s="122"/>
    </row>
    <row r="24" spans="2:4" ht="28.15" customHeight="1" x14ac:dyDescent="0.2">
      <c r="B24" s="120" t="s">
        <v>324</v>
      </c>
      <c r="C24" s="121" t="s">
        <v>395</v>
      </c>
      <c r="D24" s="122"/>
    </row>
    <row r="25" spans="2:4" ht="28.15" customHeight="1" x14ac:dyDescent="0.2">
      <c r="B25" s="120" t="s">
        <v>325</v>
      </c>
      <c r="C25" s="121" t="s">
        <v>396</v>
      </c>
      <c r="D25" s="122"/>
    </row>
    <row r="26" spans="2:4" ht="28.15" customHeight="1" x14ac:dyDescent="0.2">
      <c r="B26" s="120" t="s">
        <v>326</v>
      </c>
      <c r="C26" s="121" t="s">
        <v>353</v>
      </c>
      <c r="D26" s="122"/>
    </row>
    <row r="27" spans="2:4" ht="28.15" customHeight="1" x14ac:dyDescent="0.2">
      <c r="B27" s="120" t="s">
        <v>327</v>
      </c>
      <c r="C27" s="121" t="s">
        <v>397</v>
      </c>
      <c r="D27" s="122"/>
    </row>
    <row r="28" spans="2:4" ht="28.15" customHeight="1" x14ac:dyDescent="0.2">
      <c r="B28" s="120" t="s">
        <v>328</v>
      </c>
      <c r="C28" s="121" t="s">
        <v>398</v>
      </c>
      <c r="D28" s="122"/>
    </row>
    <row r="29" spans="2:4" ht="28.15" customHeight="1" x14ac:dyDescent="0.2">
      <c r="B29" s="120" t="s">
        <v>329</v>
      </c>
      <c r="C29" s="121" t="s">
        <v>399</v>
      </c>
      <c r="D29" s="122"/>
    </row>
    <row r="30" spans="2:4" ht="28.15" customHeight="1" x14ac:dyDescent="0.2">
      <c r="B30" s="120" t="s">
        <v>330</v>
      </c>
      <c r="C30" s="121" t="s">
        <v>354</v>
      </c>
      <c r="D30" s="122"/>
    </row>
    <row r="31" spans="2:4" ht="28.15" customHeight="1" x14ac:dyDescent="0.2">
      <c r="B31" s="120" t="s">
        <v>331</v>
      </c>
      <c r="C31" s="121" t="s">
        <v>355</v>
      </c>
      <c r="D31" s="122"/>
    </row>
    <row r="32" spans="2:4" ht="28.15" customHeight="1" x14ac:dyDescent="0.2">
      <c r="B32" s="120" t="s">
        <v>332</v>
      </c>
      <c r="C32" s="121" t="s">
        <v>368</v>
      </c>
      <c r="D32" s="126"/>
    </row>
    <row r="33" spans="2:4" ht="28.15" customHeight="1" x14ac:dyDescent="0.2">
      <c r="B33" s="120" t="s">
        <v>333</v>
      </c>
      <c r="C33" s="121" t="s">
        <v>356</v>
      </c>
      <c r="D33" s="122"/>
    </row>
    <row r="34" spans="2:4" ht="28.15" customHeight="1" x14ac:dyDescent="0.2">
      <c r="B34" s="120" t="s">
        <v>334</v>
      </c>
      <c r="C34" s="121" t="s">
        <v>400</v>
      </c>
      <c r="D34" s="122"/>
    </row>
    <row r="35" spans="2:4" ht="28.15" customHeight="1" x14ac:dyDescent="0.2">
      <c r="B35" s="120" t="s">
        <v>335</v>
      </c>
      <c r="C35" s="121" t="s">
        <v>401</v>
      </c>
      <c r="D35" s="122"/>
    </row>
    <row r="36" spans="2:4" ht="28.15" customHeight="1" x14ac:dyDescent="0.2">
      <c r="B36" s="120" t="s">
        <v>336</v>
      </c>
      <c r="C36" s="121" t="s">
        <v>357</v>
      </c>
      <c r="D36" s="122"/>
    </row>
  </sheetData>
  <sheetProtection password="89C2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104</vt:i4>
      </vt:variant>
    </vt:vector>
  </HeadingPairs>
  <TitlesOfParts>
    <vt:vector size="122" baseType="lpstr">
      <vt:lpstr>CCCCO</vt:lpstr>
      <vt:lpstr>Do First</vt:lpstr>
      <vt:lpstr>Contact Page</vt:lpstr>
      <vt:lpstr>Budget Detail Sheet</vt:lpstr>
      <vt:lpstr>Budget Detail Sheet (SAMPLE)</vt:lpstr>
      <vt:lpstr>Match (SB1402)</vt:lpstr>
      <vt:lpstr>Budget Summary with Match</vt:lpstr>
      <vt:lpstr>Match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District Dropdown list '!Antelope_Valley</vt:lpstr>
      <vt:lpstr>'Reverse District Dropdown list '!Barstow</vt:lpstr>
      <vt:lpstr>'Reverse District Dropdown list '!Butte_Glenn</vt:lpstr>
      <vt:lpstr>'Reverse District Dropdown list '!Cabrillo</vt:lpstr>
      <vt:lpstr>'Reverse District Dropdown list '!Cerritos</vt:lpstr>
      <vt:lpstr>'Reverse District Dropdown list '!Chabot_Las_Positas</vt:lpstr>
      <vt:lpstr>'Reverse District Dropdown list '!Chaffey</vt:lpstr>
      <vt:lpstr>'Reverse District Dropdown list '!Citrus</vt:lpstr>
      <vt:lpstr>'Reverse District Dropdown list '!Compton</vt:lpstr>
      <vt:lpstr>'Reverse District Dropdown list '!Contra_Costa</vt:lpstr>
      <vt:lpstr>'Reverse District Dropdown list '!Copper_Mountain</vt:lpstr>
      <vt:lpstr>'Reverse District Dropdown list '!Desert</vt:lpstr>
      <vt:lpstr>'Reverse District Dropdown list '!El_Camino</vt:lpstr>
      <vt:lpstr>'Reverse District Dropdown list '!Feather_River</vt:lpstr>
      <vt:lpstr>'Reverse District Dropdown list '!Foothill_DeAnza</vt:lpstr>
      <vt:lpstr>'Reverse District Dropdown list '!Gavilan</vt:lpstr>
      <vt:lpstr>'Reverse District Dropdown list '!Glendale</vt:lpstr>
      <vt:lpstr>'Reverse District Dropdown list '!Grossmont_Cuyamaca</vt:lpstr>
      <vt:lpstr>'Reverse District Dropdown list '!Hartnell</vt:lpstr>
      <vt:lpstr>'Reverse District Dropdown list '!Imperial</vt:lpstr>
      <vt:lpstr>'Reverse District Dropdown list '!Kern</vt:lpstr>
      <vt:lpstr>'Reverse District Dropdown list '!Lake_Tahoe</vt:lpstr>
      <vt:lpstr>'Reverse District Dropdown list '!Lassen</vt:lpstr>
      <vt:lpstr>'Reverse District Dropdown list '!Long_Beach</vt:lpstr>
      <vt:lpstr>'Reverse District Dropdown list '!Los_Angeles</vt:lpstr>
      <vt:lpstr>'Reverse District Dropdown list '!Los_Rios</vt:lpstr>
      <vt:lpstr>'Reverse District Dropdown list '!Marin</vt:lpstr>
      <vt:lpstr>'Reverse District Dropdown list '!Mendocino_Lake</vt:lpstr>
      <vt:lpstr>'Reverse District Dropdown list '!Merced</vt:lpstr>
      <vt:lpstr>'Reverse District Dropdown list '!MiraCosta</vt:lpstr>
      <vt:lpstr>'Reverse District Dropdown list '!Monterey_Peninsula</vt:lpstr>
      <vt:lpstr>'Reverse District Dropdown list '!Moorpark_College</vt:lpstr>
      <vt:lpstr>'Reverse District Dropdown list '!Mt._San_Antonio</vt:lpstr>
      <vt:lpstr>'Reverse District Dropdown list '!Mt._San_Jacinto</vt:lpstr>
      <vt:lpstr>'Reverse District Dropdown list '!Napa_Valley</vt:lpstr>
      <vt:lpstr>'Reverse District Dropdown list '!North_Orange_County</vt:lpstr>
      <vt:lpstr>'Reverse District Dropdown list '!Ohlone</vt:lpstr>
      <vt:lpstr>'Reverse District Dropdown list '!Palo_Verde</vt:lpstr>
      <vt:lpstr>'Reverse District Dropdown list '!Palomar</vt:lpstr>
      <vt:lpstr>'Reverse District Dropdown list '!Pasadena_Area</vt:lpstr>
      <vt:lpstr>'Reverse District Dropdown list 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 with Match'!Print_Area</vt:lpstr>
      <vt:lpstr>CCCCO!Print_Area</vt:lpstr>
      <vt:lpstr>'Contact Page'!Print_Area</vt:lpstr>
      <vt:lpstr>'Do First'!Print_Area</vt:lpstr>
      <vt:lpstr>Match!Print_Area</vt:lpstr>
      <vt:lpstr>'Match (SB1402)'!Print_Area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  <vt:lpstr>'Match (SB1402)'!Print_Titles</vt:lpstr>
      <vt:lpstr>'Reverse District Dropdown list '!Rancho_Santiago</vt:lpstr>
      <vt:lpstr>'Reverse District Dropdown list '!Redwoods</vt:lpstr>
      <vt:lpstr>'Reverse District Dropdown list '!Rio_Hondo</vt:lpstr>
      <vt:lpstr>'Reverse District Dropdown list '!Riverside</vt:lpstr>
      <vt:lpstr>'Reverse District Dropdown list '!San_Bernardino</vt:lpstr>
      <vt:lpstr>'Reverse District Dropdown list '!San_Diego</vt:lpstr>
      <vt:lpstr>'Reverse District Dropdown list '!San_Joaquin_Delta</vt:lpstr>
      <vt:lpstr>'Reverse District Dropdown list '!San_Jose_Evergreen</vt:lpstr>
      <vt:lpstr>'Reverse District Dropdown list '!San_Luis_Obispo_County</vt:lpstr>
      <vt:lpstr>'Reverse District Dropdown list '!San_Mateo_County</vt:lpstr>
      <vt:lpstr>'Reverse District Dropdown list '!Santa_Barbara</vt:lpstr>
      <vt:lpstr>'Reverse District Dropdown list '!Santa_Clarita</vt:lpstr>
      <vt:lpstr>'Reverse District Dropdown list '!Santa_Monica</vt:lpstr>
      <vt:lpstr>'Reverse District Dropdown list '!Sequoias</vt:lpstr>
      <vt:lpstr>'Reverse District Dropdown list '!Shasta_Tehama_Trinity_Joint</vt:lpstr>
      <vt:lpstr>'Reverse District Dropdown list '!Sierra_Joint</vt:lpstr>
      <vt:lpstr>'Reverse District Dropdown list '!Siskiyous_Joint</vt:lpstr>
      <vt:lpstr>'Reverse District Dropdown list '!Solano_County</vt:lpstr>
      <vt:lpstr>'Reverse District Dropdown list '!Sonoma_County</vt:lpstr>
      <vt:lpstr>'Reverse District Dropdown list '!South_Orange_County</vt:lpstr>
      <vt:lpstr>'Reverse District Dropdown list '!Southwestern</vt:lpstr>
      <vt:lpstr>'Reverse District Dropdown list '!State_Center</vt:lpstr>
      <vt:lpstr>'Reverse District Dropdown list '!Ventura_County</vt:lpstr>
      <vt:lpstr>'Reverse District Dropdown list '!Victor_Valley</vt:lpstr>
      <vt:lpstr>'Reverse District Dropdown list '!West_Hills</vt:lpstr>
      <vt:lpstr>'Reverse District Dropdown list '!West_Kern</vt:lpstr>
      <vt:lpstr>'Reverse District Dropdown list '!West_Valley_Mission</vt:lpstr>
      <vt:lpstr>'Reverse District Dropdown list '!Yosemite</vt:lpstr>
      <vt:lpstr>'Reverse District Dropdown list '!Yuba</vt:lpstr>
    </vt:vector>
  </TitlesOfParts>
  <Company>DMHC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Patel, Nita</cp:lastModifiedBy>
  <cp:lastPrinted>2015-12-16T23:38:43Z</cp:lastPrinted>
  <dcterms:created xsi:type="dcterms:W3CDTF">2002-06-17T20:49:45Z</dcterms:created>
  <dcterms:modified xsi:type="dcterms:W3CDTF">2016-01-21T23:49:08Z</dcterms:modified>
</cp:coreProperties>
</file>